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7380" windowHeight="5325" firstSheet="1" activeTab="1"/>
  </bookViews>
  <sheets>
    <sheet name="CB_DATA_" sheetId="1" state="hidden" r:id="rId1"/>
    <sheet name="Model" sheetId="2" r:id="rId2"/>
  </sheets>
  <definedNames>
    <definedName name="BootHigh">FORECAST(PlotX,Yboot,Xboot)+Sboot</definedName>
    <definedName name="BootlHigh">FORECAST(PlotX,Yboot,Xboot)+Sboot</definedName>
    <definedName name="BootLow">FORECAST(PlotX,Yboot,Xboot)-Sboot</definedName>
    <definedName name="BootTrend">FORECAST(PlotX,Yboot,Xboot)</definedName>
    <definedName name="Cboot">'Model'!$J$15</definedName>
    <definedName name="CBWorkbookPriority" hidden="1">-1103542118</definedName>
    <definedName name="CBx_4a929629b0ba41fcb74d553c70d3089a" localSheetId="0" hidden="1">"'CB_DATA_'!$A$1"</definedName>
    <definedName name="CBx_a7f4088762cd44ec80e23e220cc8684a" localSheetId="0" hidden="1">"'Model'!$A$1"</definedName>
    <definedName name="CBx_Sheet_Guid" localSheetId="0" hidden="1">"'4a929629b0ba41fcb74d553c70d3089a"</definedName>
    <definedName name="CBx_Sheet_Guid" localSheetId="1" hidden="1">"'a7f4088762cd44ec80e23e220cc8684a"</definedName>
    <definedName name="Coriginal">'Model'!$I$15</definedName>
    <definedName name="DataMax">MAX(Xdata)</definedName>
    <definedName name="DataMin">MIN(Xdata)</definedName>
    <definedName name="Mboot">'Model'!$J$14</definedName>
    <definedName name="Moriginal">'Model'!$I$14</definedName>
    <definedName name="n">'Model'!$D$6</definedName>
    <definedName name="OriginalHigh">FORECAST(PlotX,Ydata,Xdata)+Soriginal</definedName>
    <definedName name="OriginalLow">FORECAST(PlotX,Ydata,Xdata)-Soriginal</definedName>
    <definedName name="OriginalTrend">FORECAST(PlotX,Ydata,Xdata)</definedName>
    <definedName name="PlotX">DataMin+(ROW(OFFSET('Model'!$B$1,0,0,10,1))-1)*(DataMax-DataMin)/9</definedName>
    <definedName name="RiskAutoStopPercChange">1.5</definedName>
    <definedName name="RiskCollectDistributionSamples">0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TRUE</definedName>
    <definedName name="RiskUseMultipleCPUs">FALSE</definedName>
    <definedName name="Sboot">'Model'!$J$16</definedName>
    <definedName name="Soriginal">'Model'!$I$16</definedName>
    <definedName name="Xboot">'Model'!$D$9:$D$79</definedName>
    <definedName name="Xdata">'Model'!$B$9:$B$79</definedName>
    <definedName name="Yboot">'Model'!$E$9:$E$79</definedName>
    <definedName name="Ydata">'Model'!$C$9:$C$79</definedName>
  </definedNames>
  <calcPr fullCalcOnLoad="1"/>
</workbook>
</file>

<file path=xl/sharedStrings.xml><?xml version="1.0" encoding="utf-8"?>
<sst xmlns="http://schemas.openxmlformats.org/spreadsheetml/2006/main" count="17" uniqueCount="14">
  <si>
    <t>Independent variable X</t>
  </si>
  <si>
    <t>Dependent Variable Y</t>
  </si>
  <si>
    <t>Data</t>
  </si>
  <si>
    <t>Bootstrap</t>
  </si>
  <si>
    <t>Index</t>
  </si>
  <si>
    <t>Regression parameter estimates</t>
  </si>
  <si>
    <r>
      <t>Y=Normal(m*X+c,</t>
    </r>
    <r>
      <rPr>
        <sz val="10"/>
        <rFont val="Symbol"/>
        <family val="1"/>
      </rPr>
      <t>s</t>
    </r>
    <r>
      <rPr>
        <sz val="10"/>
        <rFont val="Arial"/>
        <family val="0"/>
      </rPr>
      <t>)</t>
    </r>
  </si>
  <si>
    <t>m</t>
  </si>
  <si>
    <t>c</t>
  </si>
  <si>
    <t>s</t>
  </si>
  <si>
    <t>Original</t>
  </si>
  <si>
    <t>Parameter</t>
  </si>
  <si>
    <t>Regression Bootstrap X Y random using INDEX</t>
  </si>
  <si>
    <r>
      <t>Problem:</t>
    </r>
    <r>
      <rPr>
        <sz val="10"/>
        <rFont val="Times New Roman"/>
        <family val="1"/>
      </rPr>
      <t xml:space="preserve"> Regression Bootstrap X Y random using INDEX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</si>
</sst>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ymbol"/>
      <family val="1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.25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11" fillId="33" borderId="20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1" fillId="33" borderId="2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9" fillId="34" borderId="23" xfId="0" applyFont="1" applyFill="1" applyBorder="1" applyAlignment="1">
      <alignment horizontal="left" vertical="distributed" wrapText="1"/>
    </xf>
    <xf numFmtId="0" fontId="9" fillId="34" borderId="24" xfId="0" applyFont="1" applyFill="1" applyBorder="1" applyAlignment="1">
      <alignment horizontal="left" vertical="distributed" wrapText="1"/>
    </xf>
    <xf numFmtId="0" fontId="9" fillId="34" borderId="25" xfId="0" applyFont="1" applyFill="1" applyBorder="1" applyAlignment="1">
      <alignment horizontal="left" vertical="distributed" wrapText="1"/>
    </xf>
    <xf numFmtId="0" fontId="9" fillId="34" borderId="26" xfId="0" applyFont="1" applyFill="1" applyBorder="1" applyAlignment="1">
      <alignment horizontal="left" vertical="distributed" wrapText="1"/>
    </xf>
    <xf numFmtId="0" fontId="9" fillId="34" borderId="27" xfId="0" applyFont="1" applyFill="1" applyBorder="1" applyAlignment="1">
      <alignment horizontal="left" vertical="distributed" wrapText="1"/>
    </xf>
    <xf numFmtId="0" fontId="9" fillId="34" borderId="28" xfId="0" applyFont="1" applyFill="1" applyBorder="1" applyAlignment="1">
      <alignment horizontal="left" vertical="distributed" wrapText="1"/>
    </xf>
    <xf numFmtId="0" fontId="11" fillId="33" borderId="22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Original data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078"/>
          <c:w val="0.91075"/>
          <c:h val="0.81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Model!$B$9:$B$79</c:f>
              <c:numCache/>
            </c:numRef>
          </c:xVal>
          <c:yVal>
            <c:numRef>
              <c:f>Model!$C$9:$C$79</c:f>
              <c:numCache/>
            </c:numRef>
          </c:yVal>
          <c:smooth val="0"/>
        </c:ser>
        <c:axId val="45128608"/>
        <c:axId val="3504289"/>
      </c:scatterChart>
      <c:valAx>
        <c:axId val="45128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Independent variable X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4289"/>
        <c:crosses val="autoZero"/>
        <c:crossBetween val="midCat"/>
        <c:dispUnits/>
      </c:valAx>
      <c:valAx>
        <c:axId val="3504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Dependent variable Y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2860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Original data + Bootstrap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07975"/>
          <c:w val="0.9097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v>Original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Model!$B$9:$B$79</c:f>
              <c:numCache/>
            </c:numRef>
          </c:xVal>
          <c:yVal>
            <c:numRef>
              <c:f>Model!$C$9:$C$79</c:f>
              <c:numCache/>
            </c:numRef>
          </c:yVal>
          <c:smooth val="0"/>
        </c:ser>
        <c:ser>
          <c:idx val="1"/>
          <c:order val="1"/>
          <c:tx>
            <c:v>Bootstrap replicate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Model!$D$9:$D$79</c:f>
              <c:numCache/>
            </c:numRef>
          </c:xVal>
          <c:yVal>
            <c:numRef>
              <c:f>Model!$E$9:$E$79</c:f>
              <c:numCache/>
            </c:numRef>
          </c:yVal>
          <c:smooth val="0"/>
        </c:ser>
        <c:axId val="31538602"/>
        <c:axId val="15411963"/>
      </c:scatterChart>
      <c:valAx>
        <c:axId val="31538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Independent variable X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11963"/>
        <c:crosses val="autoZero"/>
        <c:crossBetween val="midCat"/>
        <c:dispUnits/>
      </c:valAx>
      <c:valAx>
        <c:axId val="15411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Dependent variable Y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3860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63625"/>
          <c:w val="0.2315"/>
          <c:h val="0.1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Original data + regression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7975"/>
          <c:w val="0.909"/>
          <c:h val="0.81675"/>
        </c:manualLayout>
      </c:layout>
      <c:scatterChart>
        <c:scatterStyle val="lineMarker"/>
        <c:varyColors val="0"/>
        <c:ser>
          <c:idx val="0"/>
          <c:order val="0"/>
          <c:tx>
            <c:v>Original data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[0]!PlotX</c:f>
              <c:numCache>
                <c:ptCount val="10"/>
                <c:pt idx="0">
                  <c:v>1.58</c:v>
                </c:pt>
                <c:pt idx="1">
                  <c:v>6.636666666666668</c:v>
                </c:pt>
                <c:pt idx="2">
                  <c:v>11.693333333333335</c:v>
                </c:pt>
                <c:pt idx="3">
                  <c:v>16.750000000000004</c:v>
                </c:pt>
                <c:pt idx="4">
                  <c:v>21.806666666666672</c:v>
                </c:pt>
                <c:pt idx="5">
                  <c:v>26.863333333333337</c:v>
                </c:pt>
                <c:pt idx="6">
                  <c:v>31.92000000000001</c:v>
                </c:pt>
                <c:pt idx="7">
                  <c:v>36.976666666666674</c:v>
                </c:pt>
                <c:pt idx="8">
                  <c:v>42.03333333333334</c:v>
                </c:pt>
                <c:pt idx="9">
                  <c:v>47.09</c:v>
                </c:pt>
              </c:numCache>
            </c:numRef>
          </c:xVal>
          <c:yVal>
            <c:numRef>
              <c:f>[0]!OriginalTrend</c:f>
              <c:numCache>
                <c:ptCount val="10"/>
                <c:pt idx="0">
                  <c:v>29.991432145058546</c:v>
                </c:pt>
                <c:pt idx="1">
                  <c:v>44.94193047775019</c:v>
                </c:pt>
                <c:pt idx="2">
                  <c:v>59.89242881044184</c:v>
                </c:pt>
                <c:pt idx="3">
                  <c:v>74.8429271431335</c:v>
                </c:pt>
                <c:pt idx="4">
                  <c:v>89.79342547582515</c:v>
                </c:pt>
                <c:pt idx="5">
                  <c:v>104.74392380851678</c:v>
                </c:pt>
                <c:pt idx="6">
                  <c:v>119.69442214120843</c:v>
                </c:pt>
                <c:pt idx="7">
                  <c:v>134.64492047390007</c:v>
                </c:pt>
                <c:pt idx="8">
                  <c:v>149.59541880659174</c:v>
                </c:pt>
                <c:pt idx="9">
                  <c:v>164.54591713928335</c:v>
                </c:pt>
              </c:numCache>
            </c:numRef>
          </c:yVal>
          <c:smooth val="0"/>
        </c:ser>
        <c:ser>
          <c:idx val="1"/>
          <c:order val="1"/>
          <c:tx>
            <c:v>Regression 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Model!$B$9:$B$79</c:f>
              <c:numCache/>
            </c:numRef>
          </c:xVal>
          <c:yVal>
            <c:numRef>
              <c:f>Model!$C$9:$C$79</c:f>
              <c:numCache/>
            </c:numRef>
          </c:yVal>
          <c:smooth val="0"/>
        </c:ser>
        <c:ser>
          <c:idx val="2"/>
          <c:order val="2"/>
          <c:tx>
            <c:v>+/-1 stdev range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[0]!PlotX</c:f>
              <c:numCache>
                <c:ptCount val="10"/>
                <c:pt idx="0">
                  <c:v>1.58</c:v>
                </c:pt>
                <c:pt idx="1">
                  <c:v>6.636666666666668</c:v>
                </c:pt>
                <c:pt idx="2">
                  <c:v>11.693333333333335</c:v>
                </c:pt>
                <c:pt idx="3">
                  <c:v>16.750000000000004</c:v>
                </c:pt>
                <c:pt idx="4">
                  <c:v>21.806666666666672</c:v>
                </c:pt>
                <c:pt idx="5">
                  <c:v>26.863333333333337</c:v>
                </c:pt>
                <c:pt idx="6">
                  <c:v>31.92000000000001</c:v>
                </c:pt>
                <c:pt idx="7">
                  <c:v>36.976666666666674</c:v>
                </c:pt>
                <c:pt idx="8">
                  <c:v>42.03333333333334</c:v>
                </c:pt>
                <c:pt idx="9">
                  <c:v>47.09</c:v>
                </c:pt>
              </c:numCache>
            </c:numRef>
          </c:xVal>
          <c:yVal>
            <c:numRef>
              <c:f>[0]!OriginalLow</c:f>
              <c:numCache>
                <c:ptCount val="10"/>
                <c:pt idx="0">
                  <c:v>17.496475778060727</c:v>
                </c:pt>
                <c:pt idx="1">
                  <c:v>32.44697411075237</c:v>
                </c:pt>
                <c:pt idx="2">
                  <c:v>47.39747244344402</c:v>
                </c:pt>
                <c:pt idx="3">
                  <c:v>62.347970776135675</c:v>
                </c:pt>
                <c:pt idx="4">
                  <c:v>77.29846910882733</c:v>
                </c:pt>
                <c:pt idx="5">
                  <c:v>92.24896744151897</c:v>
                </c:pt>
                <c:pt idx="6">
                  <c:v>107.19946577421062</c:v>
                </c:pt>
                <c:pt idx="7">
                  <c:v>122.14996410690226</c:v>
                </c:pt>
                <c:pt idx="8">
                  <c:v>137.1004624395939</c:v>
                </c:pt>
                <c:pt idx="9">
                  <c:v>152.05096077228552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[0]!PlotX</c:f>
              <c:numCache>
                <c:ptCount val="10"/>
                <c:pt idx="0">
                  <c:v>1.58</c:v>
                </c:pt>
                <c:pt idx="1">
                  <c:v>6.636666666666668</c:v>
                </c:pt>
                <c:pt idx="2">
                  <c:v>11.693333333333335</c:v>
                </c:pt>
                <c:pt idx="3">
                  <c:v>16.750000000000004</c:v>
                </c:pt>
                <c:pt idx="4">
                  <c:v>21.806666666666672</c:v>
                </c:pt>
                <c:pt idx="5">
                  <c:v>26.863333333333337</c:v>
                </c:pt>
                <c:pt idx="6">
                  <c:v>31.92000000000001</c:v>
                </c:pt>
                <c:pt idx="7">
                  <c:v>36.976666666666674</c:v>
                </c:pt>
                <c:pt idx="8">
                  <c:v>42.03333333333334</c:v>
                </c:pt>
                <c:pt idx="9">
                  <c:v>47.09</c:v>
                </c:pt>
              </c:numCache>
            </c:numRef>
          </c:xVal>
          <c:yVal>
            <c:numRef>
              <c:f>[0]!OriginalHigh</c:f>
              <c:numCache>
                <c:ptCount val="10"/>
                <c:pt idx="0">
                  <c:v>42.486388512056365</c:v>
                </c:pt>
                <c:pt idx="1">
                  <c:v>57.43688684474801</c:v>
                </c:pt>
                <c:pt idx="2">
                  <c:v>72.38738517743965</c:v>
                </c:pt>
                <c:pt idx="3">
                  <c:v>87.3378835101313</c:v>
                </c:pt>
                <c:pt idx="4">
                  <c:v>102.28838184282296</c:v>
                </c:pt>
                <c:pt idx="5">
                  <c:v>117.2388801755146</c:v>
                </c:pt>
                <c:pt idx="6">
                  <c:v>132.18937850820626</c:v>
                </c:pt>
                <c:pt idx="7">
                  <c:v>147.1398768408979</c:v>
                </c:pt>
                <c:pt idx="8">
                  <c:v>162.09037517358956</c:v>
                </c:pt>
                <c:pt idx="9">
                  <c:v>177.04087350628117</c:v>
                </c:pt>
              </c:numCache>
            </c:numRef>
          </c:yVal>
          <c:smooth val="0"/>
        </c:ser>
        <c:axId val="27284369"/>
        <c:axId val="44232730"/>
      </c:scatterChart>
      <c:valAx>
        <c:axId val="27284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Independent variable X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32730"/>
        <c:crosses val="autoZero"/>
        <c:crossBetween val="midCat"/>
        <c:dispUnits/>
      </c:valAx>
      <c:valAx>
        <c:axId val="44232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Dependent variable Y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843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78"/>
          <c:y val="0.563"/>
          <c:w val="0.2775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Bootstrap + regression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805"/>
          <c:w val="0.9095"/>
          <c:h val="0.81675"/>
        </c:manualLayout>
      </c:layout>
      <c:scatterChart>
        <c:scatterStyle val="lineMarker"/>
        <c:varyColors val="0"/>
        <c:ser>
          <c:idx val="0"/>
          <c:order val="0"/>
          <c:tx>
            <c:v>Regression line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[0]!PlotX</c:f>
              <c:numCache>
                <c:ptCount val="10"/>
                <c:pt idx="0">
                  <c:v>1.58</c:v>
                </c:pt>
                <c:pt idx="1">
                  <c:v>6.636666666666668</c:v>
                </c:pt>
                <c:pt idx="2">
                  <c:v>11.693333333333335</c:v>
                </c:pt>
                <c:pt idx="3">
                  <c:v>16.750000000000004</c:v>
                </c:pt>
                <c:pt idx="4">
                  <c:v>21.806666666666672</c:v>
                </c:pt>
                <c:pt idx="5">
                  <c:v>26.863333333333337</c:v>
                </c:pt>
                <c:pt idx="6">
                  <c:v>31.92000000000001</c:v>
                </c:pt>
                <c:pt idx="7">
                  <c:v>36.976666666666674</c:v>
                </c:pt>
                <c:pt idx="8">
                  <c:v>42.03333333333334</c:v>
                </c:pt>
                <c:pt idx="9">
                  <c:v>47.09</c:v>
                </c:pt>
              </c:numCache>
            </c:numRef>
          </c:xVal>
          <c:yVal>
            <c:numRef>
              <c:f>[0]!BootTrend</c:f>
              <c:numCache>
                <c:ptCount val="10"/>
                <c:pt idx="0">
                  <c:v>33.08986077418402</c:v>
                </c:pt>
                <c:pt idx="1">
                  <c:v>47.57241836735538</c:v>
                </c:pt>
                <c:pt idx="2">
                  <c:v>62.05497596052674</c:v>
                </c:pt>
                <c:pt idx="3">
                  <c:v>76.5375335536981</c:v>
                </c:pt>
                <c:pt idx="4">
                  <c:v>91.02009114686948</c:v>
                </c:pt>
                <c:pt idx="5">
                  <c:v>105.50264874004083</c:v>
                </c:pt>
                <c:pt idx="6">
                  <c:v>119.9852063332122</c:v>
                </c:pt>
                <c:pt idx="7">
                  <c:v>134.46776392638355</c:v>
                </c:pt>
                <c:pt idx="8">
                  <c:v>148.9503215195549</c:v>
                </c:pt>
                <c:pt idx="9">
                  <c:v>163.43287911272625</c:v>
                </c:pt>
              </c:numCache>
            </c:numRef>
          </c:yVal>
          <c:smooth val="0"/>
        </c:ser>
        <c:ser>
          <c:idx val="1"/>
          <c:order val="1"/>
          <c:tx>
            <c:v>Bootstrap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[0]!Xboot</c:f>
              <c:numCache/>
            </c:numRef>
          </c:xVal>
          <c:yVal>
            <c:numRef>
              <c:f>[0]!Yboot</c:f>
              <c:numCache/>
            </c:numRef>
          </c:yVal>
          <c:smooth val="0"/>
        </c:ser>
        <c:ser>
          <c:idx val="2"/>
          <c:order val="2"/>
          <c:tx>
            <c:v>+/-1 stdev range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[0]!PlotX</c:f>
              <c:numCache>
                <c:ptCount val="10"/>
                <c:pt idx="0">
                  <c:v>1.58</c:v>
                </c:pt>
                <c:pt idx="1">
                  <c:v>6.636666666666668</c:v>
                </c:pt>
                <c:pt idx="2">
                  <c:v>11.693333333333335</c:v>
                </c:pt>
                <c:pt idx="3">
                  <c:v>16.750000000000004</c:v>
                </c:pt>
                <c:pt idx="4">
                  <c:v>21.806666666666672</c:v>
                </c:pt>
                <c:pt idx="5">
                  <c:v>26.863333333333337</c:v>
                </c:pt>
                <c:pt idx="6">
                  <c:v>31.92000000000001</c:v>
                </c:pt>
                <c:pt idx="7">
                  <c:v>36.976666666666674</c:v>
                </c:pt>
                <c:pt idx="8">
                  <c:v>42.03333333333334</c:v>
                </c:pt>
                <c:pt idx="9">
                  <c:v>47.09</c:v>
                </c:pt>
              </c:numCache>
            </c:numRef>
          </c:xVal>
          <c:yVal>
            <c:numRef>
              <c:f>[0]!BootLow</c:f>
              <c:numCache>
                <c:ptCount val="10"/>
                <c:pt idx="0">
                  <c:v>20.0309720841583</c:v>
                </c:pt>
                <c:pt idx="1">
                  <c:v>34.513529677329664</c:v>
                </c:pt>
                <c:pt idx="2">
                  <c:v>48.99608727050102</c:v>
                </c:pt>
                <c:pt idx="3">
                  <c:v>63.47864486367238</c:v>
                </c:pt>
                <c:pt idx="4">
                  <c:v>77.96120245684376</c:v>
                </c:pt>
                <c:pt idx="5">
                  <c:v>92.44376005001511</c:v>
                </c:pt>
                <c:pt idx="6">
                  <c:v>106.9263176431865</c:v>
                </c:pt>
                <c:pt idx="7">
                  <c:v>121.40887523635784</c:v>
                </c:pt>
                <c:pt idx="8">
                  <c:v>135.89143282952918</c:v>
                </c:pt>
                <c:pt idx="9">
                  <c:v>150.37399042270053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[0]!PlotX</c:f>
              <c:numCache>
                <c:ptCount val="10"/>
                <c:pt idx="0">
                  <c:v>1.58</c:v>
                </c:pt>
                <c:pt idx="1">
                  <c:v>6.636666666666668</c:v>
                </c:pt>
                <c:pt idx="2">
                  <c:v>11.693333333333335</c:v>
                </c:pt>
                <c:pt idx="3">
                  <c:v>16.750000000000004</c:v>
                </c:pt>
                <c:pt idx="4">
                  <c:v>21.806666666666672</c:v>
                </c:pt>
                <c:pt idx="5">
                  <c:v>26.863333333333337</c:v>
                </c:pt>
                <c:pt idx="6">
                  <c:v>31.92000000000001</c:v>
                </c:pt>
                <c:pt idx="7">
                  <c:v>36.976666666666674</c:v>
                </c:pt>
                <c:pt idx="8">
                  <c:v>42.03333333333334</c:v>
                </c:pt>
                <c:pt idx="9">
                  <c:v>47.09</c:v>
                </c:pt>
              </c:numCache>
            </c:numRef>
          </c:xVal>
          <c:yVal>
            <c:numRef>
              <c:f>[0]!BootHigh</c:f>
              <c:numCache>
                <c:ptCount val="10"/>
                <c:pt idx="0">
                  <c:v>46.148749464209736</c:v>
                </c:pt>
                <c:pt idx="1">
                  <c:v>60.6313070573811</c:v>
                </c:pt>
                <c:pt idx="2">
                  <c:v>75.11386465055246</c:v>
                </c:pt>
                <c:pt idx="3">
                  <c:v>89.59642224372381</c:v>
                </c:pt>
                <c:pt idx="4">
                  <c:v>104.07897983689519</c:v>
                </c:pt>
                <c:pt idx="5">
                  <c:v>118.56153743006654</c:v>
                </c:pt>
                <c:pt idx="6">
                  <c:v>133.04409502323793</c:v>
                </c:pt>
                <c:pt idx="7">
                  <c:v>147.52665261640928</c:v>
                </c:pt>
                <c:pt idx="8">
                  <c:v>162.00921020958063</c:v>
                </c:pt>
                <c:pt idx="9">
                  <c:v>176.49176780275198</c:v>
                </c:pt>
              </c:numCache>
            </c:numRef>
          </c:yVal>
          <c:smooth val="0"/>
        </c:ser>
        <c:axId val="42132096"/>
        <c:axId val="43644545"/>
      </c:scatterChart>
      <c:valAx>
        <c:axId val="4213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Independent variable X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44545"/>
        <c:crosses val="autoZero"/>
        <c:crossBetween val="midCat"/>
        <c:dispUnits/>
      </c:valAx>
      <c:valAx>
        <c:axId val="43644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Dependent variable Y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3209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765"/>
          <c:y val="0.56125"/>
          <c:w val="0.277"/>
          <c:h val="0.1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</xdr:row>
      <xdr:rowOff>0</xdr:rowOff>
    </xdr:from>
    <xdr:to>
      <xdr:col>18</xdr:col>
      <xdr:colOff>295275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7143750" y="2133600"/>
        <a:ext cx="45624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28</xdr:row>
      <xdr:rowOff>38100</xdr:rowOff>
    </xdr:from>
    <xdr:to>
      <xdr:col>18</xdr:col>
      <xdr:colOff>304800</xdr:colOff>
      <xdr:row>46</xdr:row>
      <xdr:rowOff>142875</xdr:rowOff>
    </xdr:to>
    <xdr:graphicFrame>
      <xdr:nvGraphicFramePr>
        <xdr:cNvPr id="2" name="Chart 2"/>
        <xdr:cNvGraphicFramePr/>
      </xdr:nvGraphicFramePr>
      <xdr:xfrm>
        <a:off x="7143750" y="5248275"/>
        <a:ext cx="45720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9</xdr:row>
      <xdr:rowOff>0</xdr:rowOff>
    </xdr:from>
    <xdr:to>
      <xdr:col>26</xdr:col>
      <xdr:colOff>314325</xdr:colOff>
      <xdr:row>27</xdr:row>
      <xdr:rowOff>114300</xdr:rowOff>
    </xdr:to>
    <xdr:graphicFrame>
      <xdr:nvGraphicFramePr>
        <xdr:cNvPr id="3" name="Chart 5"/>
        <xdr:cNvGraphicFramePr/>
      </xdr:nvGraphicFramePr>
      <xdr:xfrm>
        <a:off x="12020550" y="2133600"/>
        <a:ext cx="458152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0</xdr:colOff>
      <xdr:row>28</xdr:row>
      <xdr:rowOff>28575</xdr:rowOff>
    </xdr:from>
    <xdr:to>
      <xdr:col>26</xdr:col>
      <xdr:colOff>323850</xdr:colOff>
      <xdr:row>46</xdr:row>
      <xdr:rowOff>152400</xdr:rowOff>
    </xdr:to>
    <xdr:graphicFrame>
      <xdr:nvGraphicFramePr>
        <xdr:cNvPr id="4" name="Chart 6"/>
        <xdr:cNvGraphicFramePr/>
      </xdr:nvGraphicFramePr>
      <xdr:xfrm>
        <a:off x="12020550" y="5238750"/>
        <a:ext cx="4591050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723900</xdr:colOff>
      <xdr:row>2</xdr:row>
      <xdr:rowOff>85725</xdr:rowOff>
    </xdr:to>
    <xdr:pic>
      <xdr:nvPicPr>
        <xdr:cNvPr id="5" name="Picture 4" descr="vose software logo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2514600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CB_0000000000000000000000000000000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CB_0000000000000000000000000000000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CB_0000000000000000000000000000000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K79"/>
  <sheetViews>
    <sheetView tabSelected="1" zoomScale="70" zoomScaleNormal="70" zoomScalePageLayoutView="0" workbookViewId="0" topLeftCell="A1">
      <selection activeCell="T7" sqref="T7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1.28125" style="0" customWidth="1"/>
    <col min="4" max="4" width="12.421875" style="0" customWidth="1"/>
    <col min="5" max="5" width="11.28125" style="0" customWidth="1"/>
    <col min="6" max="7" width="7.57421875" style="0" customWidth="1"/>
    <col min="8" max="8" width="11.00390625" style="0" customWidth="1"/>
    <col min="9" max="9" width="10.8515625" style="0" customWidth="1"/>
    <col min="10" max="10" width="10.421875" style="0" customWidth="1"/>
  </cols>
  <sheetData>
    <row r="1" s="17" customFormat="1" ht="12.75"/>
    <row r="2" s="17" customFormat="1" ht="45" customHeight="1">
      <c r="F2" s="18" t="s">
        <v>12</v>
      </c>
    </row>
    <row r="3" s="17" customFormat="1" ht="17.25" customHeight="1" thickBot="1">
      <c r="E3" s="19"/>
    </row>
    <row r="4" spans="2:6" s="17" customFormat="1" ht="12.75" customHeight="1">
      <c r="B4" s="37" t="s">
        <v>13</v>
      </c>
      <c r="C4" s="38"/>
      <c r="D4" s="38"/>
      <c r="E4" s="38"/>
      <c r="F4" s="39"/>
    </row>
    <row r="5" spans="2:6" s="17" customFormat="1" ht="12.75" customHeight="1" thickBot="1">
      <c r="B5" s="40"/>
      <c r="C5" s="41"/>
      <c r="D5" s="41"/>
      <c r="E5" s="41"/>
      <c r="F5" s="42"/>
    </row>
    <row r="7" spans="2:10" ht="12.75">
      <c r="B7" s="43" t="s">
        <v>2</v>
      </c>
      <c r="C7" s="44"/>
      <c r="D7" s="43" t="s">
        <v>3</v>
      </c>
      <c r="E7" s="45"/>
      <c r="F7" s="44"/>
      <c r="G7" s="2"/>
      <c r="H7" s="2"/>
      <c r="I7" s="2"/>
      <c r="J7" s="2"/>
    </row>
    <row r="8" spans="2:10" ht="29.25" customHeight="1">
      <c r="B8" s="20" t="s">
        <v>0</v>
      </c>
      <c r="C8" s="20" t="s">
        <v>1</v>
      </c>
      <c r="D8" s="20" t="s">
        <v>0</v>
      </c>
      <c r="E8" s="30" t="s">
        <v>1</v>
      </c>
      <c r="F8" s="28" t="s">
        <v>4</v>
      </c>
      <c r="G8" s="7"/>
      <c r="H8" s="7"/>
      <c r="I8" s="7"/>
      <c r="J8" s="7"/>
    </row>
    <row r="9" spans="1:10" ht="12.75">
      <c r="A9" s="4">
        <v>1</v>
      </c>
      <c r="B9" s="8">
        <v>16.15</v>
      </c>
      <c r="C9" s="9">
        <v>69.62</v>
      </c>
      <c r="D9" s="1">
        <f aca="true" t="shared" si="0" ref="D9:D40">INDEX(Xdata,F9)</f>
        <v>7.73</v>
      </c>
      <c r="E9" s="26">
        <f aca="true" t="shared" si="1" ref="E9:E40">INDEX(Ydata,F9)</f>
        <v>49.06</v>
      </c>
      <c r="F9" s="31">
        <f>_XLL.VOSEDUNIFORM($A$9:$A$79)</f>
        <v>14</v>
      </c>
      <c r="G9" s="2"/>
      <c r="H9" s="2"/>
      <c r="I9" s="2"/>
      <c r="J9" s="2"/>
    </row>
    <row r="10" spans="1:10" ht="12.75">
      <c r="A10" s="5">
        <v>2</v>
      </c>
      <c r="B10" s="10">
        <v>23.33</v>
      </c>
      <c r="C10" s="11">
        <v>103.17</v>
      </c>
      <c r="D10" s="2">
        <f t="shared" si="0"/>
        <v>5.38</v>
      </c>
      <c r="E10" s="27">
        <f t="shared" si="1"/>
        <v>36.68</v>
      </c>
      <c r="F10" s="32">
        <f>_XLL.VOSEDUNIFORM($A$9:$A$79)</f>
        <v>56</v>
      </c>
      <c r="G10" s="2"/>
      <c r="H10" s="2"/>
      <c r="I10" s="2"/>
      <c r="J10" s="2"/>
    </row>
    <row r="11" spans="1:11" ht="12.75">
      <c r="A11" s="5">
        <v>3</v>
      </c>
      <c r="B11" s="10">
        <v>4.13</v>
      </c>
      <c r="C11" s="11">
        <v>35.29</v>
      </c>
      <c r="D11" s="2">
        <f t="shared" si="0"/>
        <v>18.03</v>
      </c>
      <c r="E11" s="27">
        <f t="shared" si="1"/>
        <v>82.98</v>
      </c>
      <c r="F11" s="32">
        <f>_XLL.VOSEDUNIFORM($A$9:$A$79)</f>
        <v>31</v>
      </c>
      <c r="G11" s="2"/>
      <c r="H11" s="46" t="s">
        <v>5</v>
      </c>
      <c r="I11" s="47"/>
      <c r="J11" s="48"/>
      <c r="K11" s="14"/>
    </row>
    <row r="12" spans="1:11" ht="12.75">
      <c r="A12" s="5">
        <v>4</v>
      </c>
      <c r="B12" s="10">
        <v>14.25</v>
      </c>
      <c r="C12" s="11">
        <v>73.27</v>
      </c>
      <c r="D12" s="2">
        <f t="shared" si="0"/>
        <v>22.09</v>
      </c>
      <c r="E12" s="27">
        <f t="shared" si="1"/>
        <v>101.81</v>
      </c>
      <c r="F12" s="32">
        <f>_XLL.VOSEDUNIFORM($A$9:$A$79)</f>
        <v>19</v>
      </c>
      <c r="G12" s="2"/>
      <c r="H12" s="34" t="s">
        <v>6</v>
      </c>
      <c r="I12" s="35"/>
      <c r="J12" s="36"/>
      <c r="K12" s="14"/>
    </row>
    <row r="13" spans="1:10" ht="12.75">
      <c r="A13" s="5">
        <v>5</v>
      </c>
      <c r="B13" s="10">
        <v>30.47</v>
      </c>
      <c r="C13" s="11">
        <v>113.04</v>
      </c>
      <c r="D13" s="2">
        <f t="shared" si="0"/>
        <v>41.89</v>
      </c>
      <c r="E13" s="27">
        <f t="shared" si="1"/>
        <v>147.33</v>
      </c>
      <c r="F13" s="32">
        <f>_XLL.VOSEDUNIFORM($A$9:$A$79)</f>
        <v>9</v>
      </c>
      <c r="G13" s="2"/>
      <c r="H13" s="23" t="s">
        <v>11</v>
      </c>
      <c r="I13" s="21" t="s">
        <v>10</v>
      </c>
      <c r="J13" s="22" t="s">
        <v>3</v>
      </c>
    </row>
    <row r="14" spans="1:10" ht="12.75">
      <c r="A14" s="5">
        <v>6</v>
      </c>
      <c r="B14" s="10">
        <v>4.18</v>
      </c>
      <c r="C14" s="11">
        <v>46.58</v>
      </c>
      <c r="D14" s="2">
        <f t="shared" si="0"/>
        <v>5.38</v>
      </c>
      <c r="E14" s="27">
        <f t="shared" si="1"/>
        <v>36.68</v>
      </c>
      <c r="F14" s="32">
        <f>_XLL.VOSEDUNIFORM($A$9:$A$79)</f>
        <v>56</v>
      </c>
      <c r="G14" s="2"/>
      <c r="H14" s="24" t="s">
        <v>7</v>
      </c>
      <c r="I14" s="5">
        <f>SLOPE(Ydata,Xdata)</f>
        <v>2.95659162808668</v>
      </c>
      <c r="J14" s="15">
        <f>SLOPE(Yboot,Xboot)</f>
        <v>2.864052259691106</v>
      </c>
    </row>
    <row r="15" spans="1:10" ht="12.75">
      <c r="A15" s="5">
        <v>7</v>
      </c>
      <c r="B15" s="10">
        <v>15.85</v>
      </c>
      <c r="C15" s="11">
        <v>89.55</v>
      </c>
      <c r="D15" s="2">
        <f t="shared" si="0"/>
        <v>3.7</v>
      </c>
      <c r="E15" s="27">
        <f t="shared" si="1"/>
        <v>29.95</v>
      </c>
      <c r="F15" s="32">
        <f>_XLL.VOSEDUNIFORM($A$9:$A$79)</f>
        <v>21</v>
      </c>
      <c r="G15" s="2"/>
      <c r="H15" s="24" t="s">
        <v>8</v>
      </c>
      <c r="I15" s="5">
        <f>INTERCEPT(Ydata,Xdata)</f>
        <v>25.32001737268159</v>
      </c>
      <c r="J15" s="15">
        <f>INTERCEPT(Yboot,Xboot)</f>
        <v>28.56465820387207</v>
      </c>
    </row>
    <row r="16" spans="1:10" ht="12.75">
      <c r="A16" s="5">
        <v>8</v>
      </c>
      <c r="B16" s="10">
        <v>1.58</v>
      </c>
      <c r="C16" s="11">
        <v>7.02</v>
      </c>
      <c r="D16" s="2">
        <f t="shared" si="0"/>
        <v>5.59</v>
      </c>
      <c r="E16" s="27">
        <f t="shared" si="1"/>
        <v>48.8</v>
      </c>
      <c r="F16" s="32">
        <f>_XLL.VOSEDUNIFORM($A$9:$A$79)</f>
        <v>66</v>
      </c>
      <c r="G16" s="2"/>
      <c r="H16" s="25" t="s">
        <v>9</v>
      </c>
      <c r="I16" s="6">
        <f>STEYX(Ydata,Xdata)</f>
        <v>12.494956366997817</v>
      </c>
      <c r="J16" s="16">
        <f>STEYX(Yboot,Xboot)</f>
        <v>13.058888690025716</v>
      </c>
    </row>
    <row r="17" spans="1:10" ht="12.75">
      <c r="A17" s="5">
        <v>9</v>
      </c>
      <c r="B17" s="10">
        <v>41.89</v>
      </c>
      <c r="C17" s="11">
        <v>147.33</v>
      </c>
      <c r="D17" s="2">
        <f t="shared" si="0"/>
        <v>19.69</v>
      </c>
      <c r="E17" s="27">
        <f t="shared" si="1"/>
        <v>74.02</v>
      </c>
      <c r="F17" s="32">
        <f>_XLL.VOSEDUNIFORM($A$9:$A$79)</f>
        <v>70</v>
      </c>
      <c r="G17" s="2"/>
      <c r="H17" s="2"/>
      <c r="I17" s="2"/>
      <c r="J17" s="2"/>
    </row>
    <row r="18" spans="1:10" ht="12.75">
      <c r="A18" s="5">
        <v>10</v>
      </c>
      <c r="B18" s="10">
        <v>14.02</v>
      </c>
      <c r="C18" s="11">
        <v>77.28</v>
      </c>
      <c r="D18" s="2">
        <f t="shared" si="0"/>
        <v>28.78</v>
      </c>
      <c r="E18" s="27">
        <f t="shared" si="1"/>
        <v>96.22</v>
      </c>
      <c r="F18" s="32">
        <f>_XLL.VOSEDUNIFORM($A$9:$A$79)</f>
        <v>57</v>
      </c>
      <c r="G18" s="2"/>
      <c r="H18" s="2"/>
      <c r="I18" s="2"/>
      <c r="J18" s="2"/>
    </row>
    <row r="19" spans="1:10" ht="12.75">
      <c r="A19" s="5">
        <v>11</v>
      </c>
      <c r="B19" s="10">
        <v>22.41</v>
      </c>
      <c r="C19" s="11">
        <v>85.09</v>
      </c>
      <c r="D19" s="2">
        <f t="shared" si="0"/>
        <v>14.57</v>
      </c>
      <c r="E19" s="27">
        <f t="shared" si="1"/>
        <v>64.82</v>
      </c>
      <c r="F19" s="32">
        <f>_XLL.VOSEDUNIFORM($A$9:$A$79)</f>
        <v>13</v>
      </c>
      <c r="G19" s="2"/>
      <c r="H19" s="2"/>
      <c r="I19" s="2"/>
      <c r="J19" s="2"/>
    </row>
    <row r="20" spans="1:10" ht="12.75">
      <c r="A20" s="5">
        <v>12</v>
      </c>
      <c r="B20" s="10">
        <v>11.55</v>
      </c>
      <c r="C20" s="11">
        <v>56.2</v>
      </c>
      <c r="D20" s="2">
        <f t="shared" si="0"/>
        <v>28.78</v>
      </c>
      <c r="E20" s="27">
        <f t="shared" si="1"/>
        <v>96.22</v>
      </c>
      <c r="F20" s="32">
        <f>_XLL.VOSEDUNIFORM($A$9:$A$79)</f>
        <v>57</v>
      </c>
      <c r="G20" s="2"/>
      <c r="H20" s="2"/>
      <c r="I20" s="2"/>
      <c r="J20" s="2"/>
    </row>
    <row r="21" spans="1:10" ht="12.75">
      <c r="A21" s="5">
        <v>13</v>
      </c>
      <c r="B21" s="10">
        <v>14.57</v>
      </c>
      <c r="C21" s="11">
        <v>64.82</v>
      </c>
      <c r="D21" s="2">
        <f t="shared" si="0"/>
        <v>13.49</v>
      </c>
      <c r="E21" s="27">
        <f t="shared" si="1"/>
        <v>94.72</v>
      </c>
      <c r="F21" s="32">
        <f>_XLL.VOSEDUNIFORM($A$9:$A$79)</f>
        <v>32</v>
      </c>
      <c r="G21" s="2"/>
      <c r="H21" s="2"/>
      <c r="I21" s="2"/>
      <c r="J21" s="2"/>
    </row>
    <row r="22" spans="1:10" ht="12.75">
      <c r="A22" s="5">
        <v>14</v>
      </c>
      <c r="B22" s="10">
        <v>7.73</v>
      </c>
      <c r="C22" s="11">
        <v>49.06</v>
      </c>
      <c r="D22" s="2">
        <f t="shared" si="0"/>
        <v>6.85</v>
      </c>
      <c r="E22" s="27">
        <f t="shared" si="1"/>
        <v>83.87</v>
      </c>
      <c r="F22" s="32">
        <f>_XLL.VOSEDUNIFORM($A$9:$A$79)</f>
        <v>67</v>
      </c>
      <c r="G22" s="2"/>
      <c r="H22" s="2"/>
      <c r="I22" s="2"/>
      <c r="J22" s="2"/>
    </row>
    <row r="23" spans="1:10" ht="12.75">
      <c r="A23" s="5">
        <v>15</v>
      </c>
      <c r="B23" s="10">
        <v>4.97</v>
      </c>
      <c r="C23" s="11">
        <v>51.09</v>
      </c>
      <c r="D23" s="2">
        <f t="shared" si="0"/>
        <v>41.89</v>
      </c>
      <c r="E23" s="27">
        <f t="shared" si="1"/>
        <v>147.33</v>
      </c>
      <c r="F23" s="32">
        <f>_XLL.VOSEDUNIFORM($A$9:$A$79)</f>
        <v>9</v>
      </c>
      <c r="G23" s="2"/>
      <c r="H23" s="2"/>
      <c r="I23" s="2"/>
      <c r="J23" s="2"/>
    </row>
    <row r="24" spans="1:10" ht="12.75">
      <c r="A24" s="5">
        <v>16</v>
      </c>
      <c r="B24" s="10">
        <v>8.87</v>
      </c>
      <c r="C24" s="11">
        <v>27.37</v>
      </c>
      <c r="D24" s="2">
        <f t="shared" si="0"/>
        <v>22.41</v>
      </c>
      <c r="E24" s="27">
        <f t="shared" si="1"/>
        <v>85.09</v>
      </c>
      <c r="F24" s="32">
        <f>_XLL.VOSEDUNIFORM($A$9:$A$79)</f>
        <v>11</v>
      </c>
      <c r="G24" s="2"/>
      <c r="H24" s="2"/>
      <c r="I24" s="2"/>
      <c r="J24" s="2"/>
    </row>
    <row r="25" spans="1:10" ht="12.75">
      <c r="A25" s="5">
        <v>17</v>
      </c>
      <c r="B25" s="10">
        <v>47.09</v>
      </c>
      <c r="C25" s="11">
        <v>168.91</v>
      </c>
      <c r="D25" s="2">
        <f t="shared" si="0"/>
        <v>11.5</v>
      </c>
      <c r="E25" s="27">
        <f t="shared" si="1"/>
        <v>57.64</v>
      </c>
      <c r="F25" s="32">
        <f>_XLL.VOSEDUNIFORM($A$9:$A$79)</f>
        <v>51</v>
      </c>
      <c r="G25" s="2"/>
      <c r="H25" s="2"/>
      <c r="I25" s="2"/>
      <c r="J25" s="2"/>
    </row>
    <row r="26" spans="1:10" ht="12.75">
      <c r="A26" s="5">
        <v>18</v>
      </c>
      <c r="B26" s="10">
        <v>5.88</v>
      </c>
      <c r="C26" s="11">
        <v>37.16</v>
      </c>
      <c r="D26" s="2">
        <f t="shared" si="0"/>
        <v>10.69</v>
      </c>
      <c r="E26" s="27">
        <f t="shared" si="1"/>
        <v>46.54</v>
      </c>
      <c r="F26" s="32">
        <f>_XLL.VOSEDUNIFORM($A$9:$A$79)</f>
        <v>49</v>
      </c>
      <c r="G26" s="2"/>
      <c r="H26" s="2"/>
      <c r="I26" s="2"/>
      <c r="J26" s="2"/>
    </row>
    <row r="27" spans="1:10" ht="12.75">
      <c r="A27" s="5">
        <v>19</v>
      </c>
      <c r="B27" s="10">
        <v>22.09</v>
      </c>
      <c r="C27" s="11">
        <v>101.81</v>
      </c>
      <c r="D27" s="2">
        <f t="shared" si="0"/>
        <v>5.55</v>
      </c>
      <c r="E27" s="27">
        <f t="shared" si="1"/>
        <v>39.38</v>
      </c>
      <c r="F27" s="32">
        <f>_XLL.VOSEDUNIFORM($A$9:$A$79)</f>
        <v>59</v>
      </c>
      <c r="G27" s="2"/>
      <c r="H27" s="2"/>
      <c r="I27" s="2"/>
      <c r="J27" s="2"/>
    </row>
    <row r="28" spans="1:10" ht="12.75">
      <c r="A28" s="5">
        <v>20</v>
      </c>
      <c r="B28" s="10">
        <v>6.39</v>
      </c>
      <c r="C28" s="11">
        <v>57.23</v>
      </c>
      <c r="D28" s="2">
        <f t="shared" si="0"/>
        <v>6.39</v>
      </c>
      <c r="E28" s="27">
        <f t="shared" si="1"/>
        <v>57.23</v>
      </c>
      <c r="F28" s="32">
        <f>_XLL.VOSEDUNIFORM($A$9:$A$79)</f>
        <v>20</v>
      </c>
      <c r="G28" s="2"/>
      <c r="H28" s="2"/>
      <c r="I28" s="2"/>
      <c r="J28" s="2"/>
    </row>
    <row r="29" spans="1:10" ht="12.75">
      <c r="A29" s="5">
        <v>21</v>
      </c>
      <c r="B29" s="10">
        <v>3.7</v>
      </c>
      <c r="C29" s="11">
        <v>29.95</v>
      </c>
      <c r="D29" s="2">
        <f t="shared" si="0"/>
        <v>14.02</v>
      </c>
      <c r="E29" s="27">
        <f t="shared" si="1"/>
        <v>77.28</v>
      </c>
      <c r="F29" s="32">
        <f>_XLL.VOSEDUNIFORM($A$9:$A$79)</f>
        <v>10</v>
      </c>
      <c r="G29" s="2"/>
      <c r="H29" s="2"/>
      <c r="I29" s="2"/>
      <c r="J29" s="2"/>
    </row>
    <row r="30" spans="1:10" ht="12.75">
      <c r="A30" s="5">
        <v>22</v>
      </c>
      <c r="B30" s="10">
        <v>8.85</v>
      </c>
      <c r="C30" s="11">
        <v>54.81</v>
      </c>
      <c r="D30" s="2">
        <f t="shared" si="0"/>
        <v>5.59</v>
      </c>
      <c r="E30" s="27">
        <f t="shared" si="1"/>
        <v>48.8</v>
      </c>
      <c r="F30" s="32">
        <f>_XLL.VOSEDUNIFORM($A$9:$A$79)</f>
        <v>66</v>
      </c>
      <c r="G30" s="2"/>
      <c r="H30" s="2"/>
      <c r="I30" s="2"/>
      <c r="J30" s="2"/>
    </row>
    <row r="31" spans="1:10" ht="12.75">
      <c r="A31" s="5">
        <v>23</v>
      </c>
      <c r="B31" s="10">
        <v>15.78</v>
      </c>
      <c r="C31" s="11">
        <v>81.08</v>
      </c>
      <c r="D31" s="2">
        <f t="shared" si="0"/>
        <v>41.89</v>
      </c>
      <c r="E31" s="27">
        <f t="shared" si="1"/>
        <v>147.33</v>
      </c>
      <c r="F31" s="32">
        <f>_XLL.VOSEDUNIFORM($A$9:$A$79)</f>
        <v>9</v>
      </c>
      <c r="G31" s="2"/>
      <c r="H31" s="2"/>
      <c r="I31" s="2"/>
      <c r="J31" s="2"/>
    </row>
    <row r="32" spans="1:10" ht="12.75">
      <c r="A32" s="5">
        <v>24</v>
      </c>
      <c r="B32" s="10">
        <v>23.04</v>
      </c>
      <c r="C32" s="11">
        <v>94.16</v>
      </c>
      <c r="D32" s="2">
        <f t="shared" si="0"/>
        <v>2.91</v>
      </c>
      <c r="E32" s="27">
        <f t="shared" si="1"/>
        <v>20.74</v>
      </c>
      <c r="F32" s="32">
        <f>_XLL.VOSEDUNIFORM($A$9:$A$79)</f>
        <v>27</v>
      </c>
      <c r="G32" s="2"/>
      <c r="H32" s="2"/>
      <c r="I32" s="2"/>
      <c r="J32" s="2"/>
    </row>
    <row r="33" spans="1:10" ht="12.75">
      <c r="A33" s="5">
        <v>25</v>
      </c>
      <c r="B33" s="10">
        <v>12.59</v>
      </c>
      <c r="C33" s="11">
        <v>60.32</v>
      </c>
      <c r="D33" s="2">
        <f t="shared" si="0"/>
        <v>6.65</v>
      </c>
      <c r="E33" s="27">
        <f t="shared" si="1"/>
        <v>32.51</v>
      </c>
      <c r="F33" s="32">
        <f>_XLL.VOSEDUNIFORM($A$9:$A$79)</f>
        <v>61</v>
      </c>
      <c r="G33" s="2"/>
      <c r="H33" s="2"/>
      <c r="I33" s="2"/>
      <c r="J33" s="2"/>
    </row>
    <row r="34" spans="1:10" ht="12.75">
      <c r="A34" s="5">
        <v>26</v>
      </c>
      <c r="B34" s="10">
        <v>23.71</v>
      </c>
      <c r="C34" s="11">
        <v>103.77</v>
      </c>
      <c r="D34" s="2">
        <f t="shared" si="0"/>
        <v>6.39</v>
      </c>
      <c r="E34" s="27">
        <f t="shared" si="1"/>
        <v>57.23</v>
      </c>
      <c r="F34" s="32">
        <f>_XLL.VOSEDUNIFORM($A$9:$A$79)</f>
        <v>20</v>
      </c>
      <c r="G34" s="2"/>
      <c r="H34" s="2"/>
      <c r="I34" s="2"/>
      <c r="J34" s="2"/>
    </row>
    <row r="35" spans="1:10" ht="12.75">
      <c r="A35" s="5">
        <v>27</v>
      </c>
      <c r="B35" s="10">
        <v>2.91</v>
      </c>
      <c r="C35" s="11">
        <v>20.74</v>
      </c>
      <c r="D35" s="2">
        <f t="shared" si="0"/>
        <v>10.67</v>
      </c>
      <c r="E35" s="27">
        <f t="shared" si="1"/>
        <v>40.6</v>
      </c>
      <c r="F35" s="32">
        <f>_XLL.VOSEDUNIFORM($A$9:$A$79)</f>
        <v>29</v>
      </c>
      <c r="G35" s="2"/>
      <c r="H35" s="2"/>
      <c r="I35" s="2"/>
      <c r="J35" s="2"/>
    </row>
    <row r="36" spans="1:10" ht="12.75">
      <c r="A36" s="5">
        <v>28</v>
      </c>
      <c r="B36" s="10">
        <v>3.89</v>
      </c>
      <c r="C36" s="11">
        <v>36.11</v>
      </c>
      <c r="D36" s="2">
        <f t="shared" si="0"/>
        <v>15.85</v>
      </c>
      <c r="E36" s="27">
        <f t="shared" si="1"/>
        <v>89.55</v>
      </c>
      <c r="F36" s="32">
        <f>_XLL.VOSEDUNIFORM($A$9:$A$79)</f>
        <v>7</v>
      </c>
      <c r="G36" s="2"/>
      <c r="H36" s="2"/>
      <c r="I36" s="2"/>
      <c r="J36" s="2"/>
    </row>
    <row r="37" spans="1:10" ht="12.75">
      <c r="A37" s="5">
        <v>29</v>
      </c>
      <c r="B37" s="10">
        <v>10.67</v>
      </c>
      <c r="C37" s="11">
        <v>40.6</v>
      </c>
      <c r="D37" s="2">
        <f t="shared" si="0"/>
        <v>4.13</v>
      </c>
      <c r="E37" s="27">
        <f t="shared" si="1"/>
        <v>35.29</v>
      </c>
      <c r="F37" s="32">
        <f>_XLL.VOSEDUNIFORM($A$9:$A$79)</f>
        <v>3</v>
      </c>
      <c r="G37" s="2"/>
      <c r="H37" s="2"/>
      <c r="I37" s="2"/>
      <c r="J37" s="2"/>
    </row>
    <row r="38" spans="1:10" ht="12.75">
      <c r="A38" s="5">
        <v>30</v>
      </c>
      <c r="B38" s="10">
        <v>16</v>
      </c>
      <c r="C38" s="11">
        <v>73.63</v>
      </c>
      <c r="D38" s="2">
        <f t="shared" si="0"/>
        <v>12.59</v>
      </c>
      <c r="E38" s="27">
        <f t="shared" si="1"/>
        <v>60.32</v>
      </c>
      <c r="F38" s="32">
        <f>_XLL.VOSEDUNIFORM($A$9:$A$79)</f>
        <v>25</v>
      </c>
      <c r="G38" s="2"/>
      <c r="H38" s="2"/>
      <c r="I38" s="2"/>
      <c r="J38" s="2"/>
    </row>
    <row r="39" spans="1:10" ht="12.75">
      <c r="A39" s="5">
        <v>31</v>
      </c>
      <c r="B39" s="10">
        <v>18.03</v>
      </c>
      <c r="C39" s="11">
        <v>82.98</v>
      </c>
      <c r="D39" s="2">
        <f t="shared" si="0"/>
        <v>10.8</v>
      </c>
      <c r="E39" s="27">
        <f t="shared" si="1"/>
        <v>58.81</v>
      </c>
      <c r="F39" s="32">
        <f>_XLL.VOSEDUNIFORM($A$9:$A$79)</f>
        <v>33</v>
      </c>
      <c r="G39" s="2"/>
      <c r="H39" s="2"/>
      <c r="I39" s="2"/>
      <c r="J39" s="2"/>
    </row>
    <row r="40" spans="1:10" ht="12.75">
      <c r="A40" s="5">
        <v>32</v>
      </c>
      <c r="B40" s="10">
        <v>13.49</v>
      </c>
      <c r="C40" s="11">
        <v>94.72</v>
      </c>
      <c r="D40" s="2">
        <f t="shared" si="0"/>
        <v>6.65</v>
      </c>
      <c r="E40" s="27">
        <f t="shared" si="1"/>
        <v>32.51</v>
      </c>
      <c r="F40" s="32">
        <f>_XLL.VOSEDUNIFORM($A$9:$A$79)</f>
        <v>61</v>
      </c>
      <c r="G40" s="2"/>
      <c r="H40" s="2"/>
      <c r="I40" s="2"/>
      <c r="J40" s="2"/>
    </row>
    <row r="41" spans="1:10" ht="12.75">
      <c r="A41" s="5">
        <v>33</v>
      </c>
      <c r="B41" s="10">
        <v>10.8</v>
      </c>
      <c r="C41" s="11">
        <v>58.81</v>
      </c>
      <c r="D41" s="2">
        <f aca="true" t="shared" si="2" ref="D41:D72">INDEX(Xdata,F41)</f>
        <v>5.81</v>
      </c>
      <c r="E41" s="27">
        <f aca="true" t="shared" si="3" ref="E41:E72">INDEX(Ydata,F41)</f>
        <v>42.45</v>
      </c>
      <c r="F41" s="32">
        <f>_XLL.VOSEDUNIFORM($A$9:$A$79)</f>
        <v>43</v>
      </c>
      <c r="G41" s="2"/>
      <c r="H41" s="2"/>
      <c r="I41" s="2"/>
      <c r="J41" s="2"/>
    </row>
    <row r="42" spans="1:10" ht="12.75">
      <c r="A42" s="5">
        <v>34</v>
      </c>
      <c r="B42" s="10">
        <v>11.86</v>
      </c>
      <c r="C42" s="11">
        <v>77.19</v>
      </c>
      <c r="D42" s="2">
        <f t="shared" si="2"/>
        <v>23.04</v>
      </c>
      <c r="E42" s="27">
        <f t="shared" si="3"/>
        <v>94.16</v>
      </c>
      <c r="F42" s="32">
        <f>_XLL.VOSEDUNIFORM($A$9:$A$79)</f>
        <v>24</v>
      </c>
      <c r="G42" s="2"/>
      <c r="H42" s="2"/>
      <c r="I42" s="2"/>
      <c r="J42" s="2"/>
    </row>
    <row r="43" spans="1:10" ht="12.75">
      <c r="A43" s="5">
        <v>35</v>
      </c>
      <c r="B43" s="10">
        <v>7.97</v>
      </c>
      <c r="C43" s="11">
        <v>33.28</v>
      </c>
      <c r="D43" s="2">
        <f t="shared" si="2"/>
        <v>22.41</v>
      </c>
      <c r="E43" s="27">
        <f t="shared" si="3"/>
        <v>85.09</v>
      </c>
      <c r="F43" s="32">
        <f>_XLL.VOSEDUNIFORM($A$9:$A$79)</f>
        <v>11</v>
      </c>
      <c r="G43" s="2"/>
      <c r="H43" s="2"/>
      <c r="I43" s="2"/>
      <c r="J43" s="2"/>
    </row>
    <row r="44" spans="1:10" ht="12.75">
      <c r="A44" s="5">
        <v>36</v>
      </c>
      <c r="B44" s="10">
        <v>6.85</v>
      </c>
      <c r="C44" s="11">
        <v>37.4</v>
      </c>
      <c r="D44" s="2">
        <f t="shared" si="2"/>
        <v>17.18</v>
      </c>
      <c r="E44" s="27">
        <f t="shared" si="3"/>
        <v>86.37</v>
      </c>
      <c r="F44" s="32">
        <f>_XLL.VOSEDUNIFORM($A$9:$A$79)</f>
        <v>58</v>
      </c>
      <c r="G44" s="2"/>
      <c r="H44" s="2"/>
      <c r="I44" s="2"/>
      <c r="J44" s="2"/>
    </row>
    <row r="45" spans="1:10" ht="12.75">
      <c r="A45" s="5">
        <v>37</v>
      </c>
      <c r="B45" s="10">
        <v>41.65</v>
      </c>
      <c r="C45" s="11">
        <v>128.37</v>
      </c>
      <c r="D45" s="2">
        <f t="shared" si="2"/>
        <v>23.71</v>
      </c>
      <c r="E45" s="27">
        <f t="shared" si="3"/>
        <v>103.77</v>
      </c>
      <c r="F45" s="32">
        <f>_XLL.VOSEDUNIFORM($A$9:$A$79)</f>
        <v>26</v>
      </c>
      <c r="G45" s="2"/>
      <c r="H45" s="2"/>
      <c r="I45" s="2"/>
      <c r="J45" s="2"/>
    </row>
    <row r="46" spans="1:10" ht="12.75">
      <c r="A46" s="5">
        <v>38</v>
      </c>
      <c r="B46" s="10">
        <v>3.17</v>
      </c>
      <c r="C46" s="11">
        <v>66.86</v>
      </c>
      <c r="D46" s="2">
        <f t="shared" si="2"/>
        <v>5.81</v>
      </c>
      <c r="E46" s="27">
        <f t="shared" si="3"/>
        <v>42.45</v>
      </c>
      <c r="F46" s="32">
        <f>_XLL.VOSEDUNIFORM($A$9:$A$79)</f>
        <v>43</v>
      </c>
      <c r="G46" s="2"/>
      <c r="H46" s="2"/>
      <c r="I46" s="2"/>
      <c r="J46" s="2"/>
    </row>
    <row r="47" spans="1:10" ht="12.75">
      <c r="A47" s="5">
        <v>39</v>
      </c>
      <c r="B47" s="10">
        <v>9.05</v>
      </c>
      <c r="C47" s="11">
        <v>41.57</v>
      </c>
      <c r="D47" s="2">
        <f t="shared" si="2"/>
        <v>18.03</v>
      </c>
      <c r="E47" s="27">
        <f t="shared" si="3"/>
        <v>82.98</v>
      </c>
      <c r="F47" s="32">
        <f>_XLL.VOSEDUNIFORM($A$9:$A$79)</f>
        <v>31</v>
      </c>
      <c r="G47" s="2"/>
      <c r="H47" s="2"/>
      <c r="I47" s="2"/>
      <c r="J47" s="2"/>
    </row>
    <row r="48" spans="1:10" ht="12.75">
      <c r="A48" s="5">
        <v>40</v>
      </c>
      <c r="B48" s="10">
        <v>10.59</v>
      </c>
      <c r="C48" s="11">
        <v>29.71</v>
      </c>
      <c r="D48" s="2">
        <f t="shared" si="2"/>
        <v>41.89</v>
      </c>
      <c r="E48" s="27">
        <f t="shared" si="3"/>
        <v>147.33</v>
      </c>
      <c r="F48" s="32">
        <f>_XLL.VOSEDUNIFORM($A$9:$A$79)</f>
        <v>9</v>
      </c>
      <c r="G48" s="2"/>
      <c r="H48" s="2"/>
      <c r="I48" s="2"/>
      <c r="J48" s="2"/>
    </row>
    <row r="49" spans="1:10" ht="12.75">
      <c r="A49" s="5">
        <v>41</v>
      </c>
      <c r="B49" s="10">
        <v>3.41</v>
      </c>
      <c r="C49" s="11">
        <v>18.58</v>
      </c>
      <c r="D49" s="2">
        <f t="shared" si="2"/>
        <v>15.85</v>
      </c>
      <c r="E49" s="27">
        <f t="shared" si="3"/>
        <v>89.55</v>
      </c>
      <c r="F49" s="32">
        <f>_XLL.VOSEDUNIFORM($A$9:$A$79)</f>
        <v>7</v>
      </c>
      <c r="G49" s="2"/>
      <c r="H49" s="2"/>
      <c r="I49" s="2"/>
      <c r="J49" s="2"/>
    </row>
    <row r="50" spans="1:10" ht="12.75">
      <c r="A50" s="5">
        <v>42</v>
      </c>
      <c r="B50" s="10">
        <v>44.44</v>
      </c>
      <c r="C50" s="11">
        <v>154.13</v>
      </c>
      <c r="D50" s="2">
        <f t="shared" si="2"/>
        <v>22.41</v>
      </c>
      <c r="E50" s="27">
        <f t="shared" si="3"/>
        <v>85.09</v>
      </c>
      <c r="F50" s="32">
        <f>_XLL.VOSEDUNIFORM($A$9:$A$79)</f>
        <v>11</v>
      </c>
      <c r="G50" s="2"/>
      <c r="H50" s="2"/>
      <c r="I50" s="2"/>
      <c r="J50" s="2"/>
    </row>
    <row r="51" spans="1:10" ht="12.75">
      <c r="A51" s="5">
        <v>43</v>
      </c>
      <c r="B51" s="10">
        <v>5.81</v>
      </c>
      <c r="C51" s="11">
        <v>42.45</v>
      </c>
      <c r="D51" s="2">
        <f t="shared" si="2"/>
        <v>11.86</v>
      </c>
      <c r="E51" s="27">
        <f t="shared" si="3"/>
        <v>77.19</v>
      </c>
      <c r="F51" s="32">
        <f>_XLL.VOSEDUNIFORM($A$9:$A$79)</f>
        <v>34</v>
      </c>
      <c r="G51" s="2"/>
      <c r="H51" s="2"/>
      <c r="I51" s="2"/>
      <c r="J51" s="2"/>
    </row>
    <row r="52" spans="1:10" ht="12.75">
      <c r="A52" s="5">
        <v>44</v>
      </c>
      <c r="B52" s="10">
        <v>10.96</v>
      </c>
      <c r="C52" s="11">
        <v>78.83</v>
      </c>
      <c r="D52" s="2">
        <f t="shared" si="2"/>
        <v>13.28</v>
      </c>
      <c r="E52" s="27">
        <f t="shared" si="3"/>
        <v>55.93</v>
      </c>
      <c r="F52" s="32">
        <f>_XLL.VOSEDUNIFORM($A$9:$A$79)</f>
        <v>65</v>
      </c>
      <c r="G52" s="2"/>
      <c r="H52" s="2"/>
      <c r="I52" s="2"/>
      <c r="J52" s="2"/>
    </row>
    <row r="53" spans="1:10" ht="12.75">
      <c r="A53" s="5">
        <v>45</v>
      </c>
      <c r="B53" s="10">
        <v>7.15</v>
      </c>
      <c r="C53" s="11">
        <v>43.1</v>
      </c>
      <c r="D53" s="2">
        <f t="shared" si="2"/>
        <v>11.61</v>
      </c>
      <c r="E53" s="27">
        <f t="shared" si="3"/>
        <v>62.81</v>
      </c>
      <c r="F53" s="32">
        <f>_XLL.VOSEDUNIFORM($A$9:$A$79)</f>
        <v>53</v>
      </c>
      <c r="G53" s="2"/>
      <c r="H53" s="2"/>
      <c r="I53" s="2"/>
      <c r="J53" s="2"/>
    </row>
    <row r="54" spans="1:10" ht="12.75">
      <c r="A54" s="5">
        <v>46</v>
      </c>
      <c r="B54" s="10">
        <v>32.65</v>
      </c>
      <c r="C54" s="11">
        <v>132.6</v>
      </c>
      <c r="D54" s="2">
        <f t="shared" si="2"/>
        <v>15.85</v>
      </c>
      <c r="E54" s="27">
        <f t="shared" si="3"/>
        <v>89.55</v>
      </c>
      <c r="F54" s="32">
        <f>_XLL.VOSEDUNIFORM($A$9:$A$79)</f>
        <v>7</v>
      </c>
      <c r="G54" s="2"/>
      <c r="H54" s="2"/>
      <c r="I54" s="2"/>
      <c r="J54" s="2"/>
    </row>
    <row r="55" spans="1:10" ht="12.75">
      <c r="A55" s="5">
        <v>47</v>
      </c>
      <c r="B55" s="10">
        <v>13.67</v>
      </c>
      <c r="C55" s="11">
        <v>41.28</v>
      </c>
      <c r="D55" s="2">
        <f t="shared" si="2"/>
        <v>1.58</v>
      </c>
      <c r="E55" s="27">
        <f t="shared" si="3"/>
        <v>7.02</v>
      </c>
      <c r="F55" s="32">
        <f>_XLL.VOSEDUNIFORM($A$9:$A$79)</f>
        <v>8</v>
      </c>
      <c r="G55" s="2"/>
      <c r="H55" s="2"/>
      <c r="I55" s="2"/>
      <c r="J55" s="2"/>
    </row>
    <row r="56" spans="1:10" ht="12.75">
      <c r="A56" s="5">
        <v>48</v>
      </c>
      <c r="B56" s="10">
        <v>16.72</v>
      </c>
      <c r="C56" s="11">
        <v>78</v>
      </c>
      <c r="D56" s="2">
        <f t="shared" si="2"/>
        <v>3.89</v>
      </c>
      <c r="E56" s="27">
        <f t="shared" si="3"/>
        <v>36.11</v>
      </c>
      <c r="F56" s="32">
        <f>_XLL.VOSEDUNIFORM($A$9:$A$79)</f>
        <v>28</v>
      </c>
      <c r="G56" s="2"/>
      <c r="H56" s="2"/>
      <c r="I56" s="2"/>
      <c r="J56" s="2"/>
    </row>
    <row r="57" spans="1:10" ht="12.75">
      <c r="A57" s="5">
        <v>49</v>
      </c>
      <c r="B57" s="10">
        <v>10.69</v>
      </c>
      <c r="C57" s="11">
        <v>46.54</v>
      </c>
      <c r="D57" s="2">
        <f t="shared" si="2"/>
        <v>11.14</v>
      </c>
      <c r="E57" s="27">
        <f t="shared" si="3"/>
        <v>71.91</v>
      </c>
      <c r="F57" s="32">
        <f>_XLL.VOSEDUNIFORM($A$9:$A$79)</f>
        <v>71</v>
      </c>
      <c r="G57" s="2"/>
      <c r="H57" s="2"/>
      <c r="I57" s="2"/>
      <c r="J57" s="2"/>
    </row>
    <row r="58" spans="1:10" ht="12.75">
      <c r="A58" s="5">
        <v>50</v>
      </c>
      <c r="B58" s="10">
        <v>16.33</v>
      </c>
      <c r="C58" s="11">
        <v>75.62</v>
      </c>
      <c r="D58" s="2">
        <f t="shared" si="2"/>
        <v>10.59</v>
      </c>
      <c r="E58" s="27">
        <f t="shared" si="3"/>
        <v>29.71</v>
      </c>
      <c r="F58" s="32">
        <f>_XLL.VOSEDUNIFORM($A$9:$A$79)</f>
        <v>40</v>
      </c>
      <c r="G58" s="2"/>
      <c r="H58" s="2"/>
      <c r="I58" s="2"/>
      <c r="J58" s="2"/>
    </row>
    <row r="59" spans="1:10" ht="12.75">
      <c r="A59" s="5">
        <v>51</v>
      </c>
      <c r="B59" s="10">
        <v>11.5</v>
      </c>
      <c r="C59" s="11">
        <v>57.64</v>
      </c>
      <c r="D59" s="2">
        <f t="shared" si="2"/>
        <v>11.14</v>
      </c>
      <c r="E59" s="27">
        <f t="shared" si="3"/>
        <v>71.91</v>
      </c>
      <c r="F59" s="32">
        <f>_XLL.VOSEDUNIFORM($A$9:$A$79)</f>
        <v>71</v>
      </c>
      <c r="G59" s="2"/>
      <c r="H59" s="2"/>
      <c r="I59" s="2"/>
      <c r="J59" s="2"/>
    </row>
    <row r="60" spans="1:10" ht="12.75">
      <c r="A60" s="5">
        <v>52</v>
      </c>
      <c r="B60" s="10">
        <v>6.04</v>
      </c>
      <c r="C60" s="11">
        <v>40.11</v>
      </c>
      <c r="D60" s="2">
        <f t="shared" si="2"/>
        <v>13.28</v>
      </c>
      <c r="E60" s="27">
        <f t="shared" si="3"/>
        <v>55.93</v>
      </c>
      <c r="F60" s="32">
        <f>_XLL.VOSEDUNIFORM($A$9:$A$79)</f>
        <v>65</v>
      </c>
      <c r="G60" s="2"/>
      <c r="H60" s="2"/>
      <c r="I60" s="2"/>
      <c r="J60" s="2"/>
    </row>
    <row r="61" spans="1:10" ht="12.75">
      <c r="A61" s="5">
        <v>53</v>
      </c>
      <c r="B61" s="10">
        <v>11.61</v>
      </c>
      <c r="C61" s="11">
        <v>62.81</v>
      </c>
      <c r="D61" s="2">
        <f t="shared" si="2"/>
        <v>8.15</v>
      </c>
      <c r="E61" s="27">
        <f t="shared" si="3"/>
        <v>54.14</v>
      </c>
      <c r="F61" s="32">
        <f>_XLL.VOSEDUNIFORM($A$9:$A$79)</f>
        <v>60</v>
      </c>
      <c r="G61" s="2"/>
      <c r="H61" s="2"/>
      <c r="I61" s="2"/>
      <c r="J61" s="2"/>
    </row>
    <row r="62" spans="1:10" ht="12.75">
      <c r="A62" s="5">
        <v>54</v>
      </c>
      <c r="B62" s="10">
        <v>24.45</v>
      </c>
      <c r="C62" s="11">
        <v>96.26</v>
      </c>
      <c r="D62" s="2">
        <f t="shared" si="2"/>
        <v>16.33</v>
      </c>
      <c r="E62" s="27">
        <f t="shared" si="3"/>
        <v>75.62</v>
      </c>
      <c r="F62" s="32">
        <f>_XLL.VOSEDUNIFORM($A$9:$A$79)</f>
        <v>50</v>
      </c>
      <c r="G62" s="2"/>
      <c r="H62" s="2"/>
      <c r="I62" s="2"/>
      <c r="J62" s="2"/>
    </row>
    <row r="63" spans="1:10" ht="12.75">
      <c r="A63" s="5">
        <v>55</v>
      </c>
      <c r="B63" s="10">
        <v>3.81</v>
      </c>
      <c r="C63" s="11">
        <v>31.22</v>
      </c>
      <c r="D63" s="2">
        <f t="shared" si="2"/>
        <v>15.78</v>
      </c>
      <c r="E63" s="27">
        <f t="shared" si="3"/>
        <v>81.08</v>
      </c>
      <c r="F63" s="32">
        <f>_XLL.VOSEDUNIFORM($A$9:$A$79)</f>
        <v>23</v>
      </c>
      <c r="G63" s="2"/>
      <c r="H63" s="2"/>
      <c r="I63" s="2"/>
      <c r="J63" s="2"/>
    </row>
    <row r="64" spans="1:10" ht="12.75">
      <c r="A64" s="5">
        <v>56</v>
      </c>
      <c r="B64" s="10">
        <v>5.38</v>
      </c>
      <c r="C64" s="11">
        <v>36.68</v>
      </c>
      <c r="D64" s="2">
        <f t="shared" si="2"/>
        <v>15.85</v>
      </c>
      <c r="E64" s="27">
        <f t="shared" si="3"/>
        <v>89.55</v>
      </c>
      <c r="F64" s="32">
        <f>_XLL.VOSEDUNIFORM($A$9:$A$79)</f>
        <v>7</v>
      </c>
      <c r="G64" s="2"/>
      <c r="H64" s="2"/>
      <c r="I64" s="2"/>
      <c r="J64" s="2"/>
    </row>
    <row r="65" spans="1:10" ht="12.75">
      <c r="A65" s="5">
        <v>57</v>
      </c>
      <c r="B65" s="10">
        <v>28.78</v>
      </c>
      <c r="C65" s="11">
        <v>96.22</v>
      </c>
      <c r="D65" s="2">
        <f t="shared" si="2"/>
        <v>7.15</v>
      </c>
      <c r="E65" s="27">
        <f t="shared" si="3"/>
        <v>43.1</v>
      </c>
      <c r="F65" s="32">
        <f>_XLL.VOSEDUNIFORM($A$9:$A$79)</f>
        <v>45</v>
      </c>
      <c r="G65" s="2"/>
      <c r="H65" s="2"/>
      <c r="I65" s="2"/>
      <c r="J65" s="2"/>
    </row>
    <row r="66" spans="1:10" ht="12.75">
      <c r="A66" s="5">
        <v>58</v>
      </c>
      <c r="B66" s="10">
        <v>17.18</v>
      </c>
      <c r="C66" s="11">
        <v>86.37</v>
      </c>
      <c r="D66" s="2">
        <f t="shared" si="2"/>
        <v>10.69</v>
      </c>
      <c r="E66" s="27">
        <f t="shared" si="3"/>
        <v>46.54</v>
      </c>
      <c r="F66" s="32">
        <f>_XLL.VOSEDUNIFORM($A$9:$A$79)</f>
        <v>49</v>
      </c>
      <c r="G66" s="2"/>
      <c r="H66" s="2"/>
      <c r="I66" s="2"/>
      <c r="J66" s="2"/>
    </row>
    <row r="67" spans="1:10" ht="12.75">
      <c r="A67" s="5">
        <v>59</v>
      </c>
      <c r="B67" s="10">
        <v>5.55</v>
      </c>
      <c r="C67" s="11">
        <v>39.38</v>
      </c>
      <c r="D67" s="2">
        <f t="shared" si="2"/>
        <v>11.61</v>
      </c>
      <c r="E67" s="27">
        <f t="shared" si="3"/>
        <v>62.81</v>
      </c>
      <c r="F67" s="32">
        <f>_XLL.VOSEDUNIFORM($A$9:$A$79)</f>
        <v>53</v>
      </c>
      <c r="G67" s="2"/>
      <c r="H67" s="2"/>
      <c r="I67" s="2"/>
      <c r="J67" s="2"/>
    </row>
    <row r="68" spans="1:10" ht="12.75">
      <c r="A68" s="5">
        <v>60</v>
      </c>
      <c r="B68" s="10">
        <v>8.15</v>
      </c>
      <c r="C68" s="11">
        <v>54.14</v>
      </c>
      <c r="D68" s="2">
        <f t="shared" si="2"/>
        <v>16</v>
      </c>
      <c r="E68" s="27">
        <f t="shared" si="3"/>
        <v>73.63</v>
      </c>
      <c r="F68" s="32">
        <f>_XLL.VOSEDUNIFORM($A$9:$A$79)</f>
        <v>30</v>
      </c>
      <c r="G68" s="2"/>
      <c r="H68" s="2"/>
      <c r="I68" s="2"/>
      <c r="J68" s="2"/>
    </row>
    <row r="69" spans="1:10" ht="12.75">
      <c r="A69" s="5">
        <v>61</v>
      </c>
      <c r="B69" s="10">
        <v>6.65</v>
      </c>
      <c r="C69" s="11">
        <v>32.51</v>
      </c>
      <c r="D69" s="2">
        <f t="shared" si="2"/>
        <v>4.13</v>
      </c>
      <c r="E69" s="27">
        <f t="shared" si="3"/>
        <v>35.29</v>
      </c>
      <c r="F69" s="32">
        <f>_XLL.VOSEDUNIFORM($A$9:$A$79)</f>
        <v>3</v>
      </c>
      <c r="G69" s="2"/>
      <c r="H69" s="2"/>
      <c r="I69" s="2"/>
      <c r="J69" s="2"/>
    </row>
    <row r="70" spans="1:10" ht="12.75">
      <c r="A70" s="5">
        <v>62</v>
      </c>
      <c r="B70" s="10">
        <v>7.63</v>
      </c>
      <c r="C70" s="11">
        <v>48.27</v>
      </c>
      <c r="D70" s="2">
        <f t="shared" si="2"/>
        <v>3.17</v>
      </c>
      <c r="E70" s="27">
        <f t="shared" si="3"/>
        <v>66.86</v>
      </c>
      <c r="F70" s="32">
        <f>_XLL.VOSEDUNIFORM($A$9:$A$79)</f>
        <v>38</v>
      </c>
      <c r="G70" s="2"/>
      <c r="H70" s="2"/>
      <c r="I70" s="2"/>
      <c r="J70" s="2"/>
    </row>
    <row r="71" spans="1:10" ht="12.75">
      <c r="A71" s="5">
        <v>63</v>
      </c>
      <c r="B71" s="10">
        <v>15.86</v>
      </c>
      <c r="C71" s="11">
        <v>74.3</v>
      </c>
      <c r="D71" s="2">
        <f t="shared" si="2"/>
        <v>3.89</v>
      </c>
      <c r="E71" s="27">
        <f t="shared" si="3"/>
        <v>36.11</v>
      </c>
      <c r="F71" s="32">
        <f>_XLL.VOSEDUNIFORM($A$9:$A$79)</f>
        <v>28</v>
      </c>
      <c r="G71" s="2"/>
      <c r="H71" s="2"/>
      <c r="I71" s="2"/>
      <c r="J71" s="2"/>
    </row>
    <row r="72" spans="1:10" ht="12.75">
      <c r="A72" s="5">
        <v>64</v>
      </c>
      <c r="B72" s="10">
        <v>6.09</v>
      </c>
      <c r="C72" s="11">
        <v>38.21</v>
      </c>
      <c r="D72" s="2">
        <f t="shared" si="2"/>
        <v>3.41</v>
      </c>
      <c r="E72" s="27">
        <f t="shared" si="3"/>
        <v>18.58</v>
      </c>
      <c r="F72" s="32">
        <f>_XLL.VOSEDUNIFORM($A$9:$A$79)</f>
        <v>41</v>
      </c>
      <c r="G72" s="2"/>
      <c r="H72" s="2"/>
      <c r="I72" s="2"/>
      <c r="J72" s="2"/>
    </row>
    <row r="73" spans="1:10" ht="12.75">
      <c r="A73" s="5">
        <v>65</v>
      </c>
      <c r="B73" s="10">
        <v>13.28</v>
      </c>
      <c r="C73" s="11">
        <v>55.93</v>
      </c>
      <c r="D73" s="2">
        <f aca="true" t="shared" si="4" ref="D73:D79">INDEX(Xdata,F73)</f>
        <v>14.57</v>
      </c>
      <c r="E73" s="27">
        <f aca="true" t="shared" si="5" ref="E73:E79">INDEX(Ydata,F73)</f>
        <v>64.82</v>
      </c>
      <c r="F73" s="32">
        <f>_XLL.VOSEDUNIFORM($A$9:$A$79)</f>
        <v>13</v>
      </c>
      <c r="G73" s="2"/>
      <c r="H73" s="2"/>
      <c r="I73" s="2"/>
      <c r="J73" s="2"/>
    </row>
    <row r="74" spans="1:10" ht="12.75">
      <c r="A74" s="5">
        <v>66</v>
      </c>
      <c r="B74" s="10">
        <v>5.59</v>
      </c>
      <c r="C74" s="11">
        <v>48.8</v>
      </c>
      <c r="D74" s="2">
        <f t="shared" si="4"/>
        <v>11.5</v>
      </c>
      <c r="E74" s="27">
        <f t="shared" si="5"/>
        <v>57.64</v>
      </c>
      <c r="F74" s="32">
        <f>_XLL.VOSEDUNIFORM($A$9:$A$79)</f>
        <v>51</v>
      </c>
      <c r="G74" s="2"/>
      <c r="H74" s="2"/>
      <c r="I74" s="2"/>
      <c r="J74" s="2"/>
    </row>
    <row r="75" spans="1:10" ht="12.75">
      <c r="A75" s="5">
        <v>67</v>
      </c>
      <c r="B75" s="10">
        <v>6.85</v>
      </c>
      <c r="C75" s="11">
        <v>83.87</v>
      </c>
      <c r="D75" s="2">
        <f t="shared" si="4"/>
        <v>4.18</v>
      </c>
      <c r="E75" s="27">
        <f t="shared" si="5"/>
        <v>46.58</v>
      </c>
      <c r="F75" s="32">
        <f>_XLL.VOSEDUNIFORM($A$9:$A$79)</f>
        <v>6</v>
      </c>
      <c r="G75" s="2"/>
      <c r="H75" s="2"/>
      <c r="I75" s="2"/>
      <c r="J75" s="2"/>
    </row>
    <row r="76" spans="1:10" ht="12.75">
      <c r="A76" s="5">
        <v>68</v>
      </c>
      <c r="B76" s="10">
        <v>27.8</v>
      </c>
      <c r="C76" s="11">
        <v>107.06</v>
      </c>
      <c r="D76" s="2">
        <f t="shared" si="4"/>
        <v>6.85</v>
      </c>
      <c r="E76" s="27">
        <f t="shared" si="5"/>
        <v>83.87</v>
      </c>
      <c r="F76" s="32">
        <f>_XLL.VOSEDUNIFORM($A$9:$A$79)</f>
        <v>67</v>
      </c>
      <c r="G76" s="2"/>
      <c r="H76" s="2"/>
      <c r="I76" s="2"/>
      <c r="J76" s="2"/>
    </row>
    <row r="77" spans="1:10" ht="12.75">
      <c r="A77" s="5">
        <v>69</v>
      </c>
      <c r="B77" s="10">
        <v>7.08</v>
      </c>
      <c r="C77" s="11">
        <v>53.04</v>
      </c>
      <c r="D77" s="2">
        <f t="shared" si="4"/>
        <v>16.33</v>
      </c>
      <c r="E77" s="27">
        <f t="shared" si="5"/>
        <v>75.62</v>
      </c>
      <c r="F77" s="32">
        <f>_XLL.VOSEDUNIFORM($A$9:$A$79)</f>
        <v>50</v>
      </c>
      <c r="G77" s="2"/>
      <c r="H77" s="2"/>
      <c r="I77" s="2"/>
      <c r="J77" s="2"/>
    </row>
    <row r="78" spans="1:10" ht="12.75">
      <c r="A78" s="5">
        <v>70</v>
      </c>
      <c r="B78" s="10">
        <v>19.69</v>
      </c>
      <c r="C78" s="11">
        <v>74.02</v>
      </c>
      <c r="D78" s="2">
        <f t="shared" si="4"/>
        <v>11.5</v>
      </c>
      <c r="E78" s="27">
        <f t="shared" si="5"/>
        <v>57.64</v>
      </c>
      <c r="F78" s="32">
        <f>_XLL.VOSEDUNIFORM($A$9:$A$79)</f>
        <v>51</v>
      </c>
      <c r="G78" s="2"/>
      <c r="H78" s="2"/>
      <c r="I78" s="2"/>
      <c r="J78" s="2"/>
    </row>
    <row r="79" spans="1:10" ht="12.75">
      <c r="A79" s="6">
        <v>71</v>
      </c>
      <c r="B79" s="12">
        <v>11.14</v>
      </c>
      <c r="C79" s="13">
        <v>71.91</v>
      </c>
      <c r="D79" s="3">
        <f t="shared" si="4"/>
        <v>13.49</v>
      </c>
      <c r="E79" s="29">
        <f t="shared" si="5"/>
        <v>94.72</v>
      </c>
      <c r="F79" s="33">
        <f>_XLL.VOSEDUNIFORM($A$9:$A$79)</f>
        <v>32</v>
      </c>
      <c r="G79" s="2"/>
      <c r="H79" s="2"/>
      <c r="I79" s="2"/>
      <c r="J79" s="2"/>
    </row>
  </sheetData>
  <sheetProtection/>
  <mergeCells count="5">
    <mergeCell ref="H12:J12"/>
    <mergeCell ref="B4:F5"/>
    <mergeCell ref="B7:C7"/>
    <mergeCell ref="D7:F7"/>
    <mergeCell ref="H11:J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2004-05-16T05:59:20Z</dcterms:created>
  <dcterms:modified xsi:type="dcterms:W3CDTF">2009-11-14T09:59:24Z</dcterms:modified>
  <cp:category/>
  <cp:version/>
  <cp:contentType/>
  <cp:contentStatus/>
</cp:coreProperties>
</file>