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935" activeTab="3"/>
  </bookViews>
  <sheets>
    <sheet name="Simulation only" sheetId="1" r:id="rId1"/>
    <sheet name="CB_DATA_" sheetId="2" state="hidden" r:id="rId2"/>
    <sheet name="Calculation and Simulation" sheetId="3" r:id="rId3"/>
    <sheet name="Calculation only" sheetId="4" r:id="rId4"/>
  </sheets>
  <definedNames>
    <definedName name="CB_ae76b67706fc436aa5afceaf089a1d04" localSheetId="2" hidden="1">'Calculation and Simulation'!$F$20</definedName>
    <definedName name="CBWorkbookPriority" hidden="1">-90790475</definedName>
    <definedName name="CBx_2efc8d84e7b94ea6b934a734bbb946f9" localSheetId="1" hidden="1">"'Calculation and Simulation'!$A$1"</definedName>
    <definedName name="CBx_ff4ef2eb537d4e89aba5c19812a5f758" localSheetId="1" hidden="1">"'CB_DATA_'!$A$1"</definedName>
    <definedName name="CBx_Sheet_Guid" localSheetId="2" hidden="1">"'2efc8d84e7b94ea6b934a734bbb946f9"</definedName>
    <definedName name="CBx_Sheet_Guid" localSheetId="1" hidden="1">"'ff4ef2eb537d4e89aba5c19812a5f758"</definedName>
    <definedName name="Dose" localSheetId="2">'Calculation and Simulation'!$F$19</definedName>
    <definedName name="Dose" localSheetId="3">'Calculation only'!#REF!</definedName>
    <definedName name="Dose">'Simulation only'!$F$19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<sst xmlns="http://schemas.openxmlformats.org/spreadsheetml/2006/main" count="37" uniqueCount="17">
  <si>
    <t>Risk of a raw egg</t>
  </si>
  <si>
    <r>
      <t>Problem:</t>
    </r>
    <r>
      <rPr>
        <sz val="10"/>
        <rFont val="Times New Roman"/>
        <family val="1"/>
      </rPr>
      <t xml:space="preserve"> You have determined that a raw egg has a 0.2% probability of being contaminated with Salmonella, that there is a 3.5% probability that a random egg would be consumed raw, a contaminated raw egg contains Poisson(50) bacteria, and that the probability a person would be ill is =1-Exp(-bacteria/5308)^-0.4059. You are asked to calculate the probability that a random egg will cause someone to become ill.</t>
    </r>
  </si>
  <si>
    <t>Probability raw egg contaminated with Salmonella</t>
  </si>
  <si>
    <t>Probability random egg consumed raw</t>
  </si>
  <si>
    <t>Expected bacteria in a contaminated egg</t>
  </si>
  <si>
    <t>Alpha</t>
  </si>
  <si>
    <t>Beta</t>
  </si>
  <si>
    <t>Beta-Poisson dose response model parameters:</t>
  </si>
  <si>
    <t>Egg is contaminated and consumed raw</t>
  </si>
  <si>
    <t>Bacteria in egg (dose)</t>
  </si>
  <si>
    <t>Probability of illness from random egg</t>
  </si>
  <si>
    <t>P(Egg is contaminated and consumed raw)</t>
  </si>
  <si>
    <t>Bacteria in infected egg (dose)</t>
  </si>
  <si>
    <t>Dose</t>
  </si>
  <si>
    <t>P(illness|dose)</t>
  </si>
  <si>
    <t>P(dose)</t>
  </si>
  <si>
    <t>P(ill|dose)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</si>
</sst>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"/>
    <numFmt numFmtId="179" formatCode="0.00000"/>
    <numFmt numFmtId="180" formatCode="0.000"/>
    <numFmt numFmtId="181" formatCode="0.0%"/>
    <numFmt numFmtId="182" formatCode="0.00000%"/>
    <numFmt numFmtId="183" formatCode="_-* #,##0.0_-;\-* #,##0.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0.0000E+00"/>
    <numFmt numFmtId="188" formatCode="0.000E+00"/>
    <numFmt numFmtId="189" formatCode="0.0E+00"/>
    <numFmt numFmtId="190" formatCode="0.00000000"/>
    <numFmt numFmtId="191" formatCode="0.0000000"/>
    <numFmt numFmtId="192" formatCode="0.000000"/>
  </numFmts>
  <fonts count="46">
    <font>
      <sz val="10"/>
      <name val="Arial"/>
      <family val="0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8" fontId="5" fillId="0" borderId="0" xfId="44" applyNumberFormat="1" applyFont="1" applyBorder="1" applyAlignment="1">
      <alignment horizontal="center"/>
    </xf>
    <xf numFmtId="178" fontId="5" fillId="0" borderId="0" xfId="44" applyNumberFormat="1" applyFont="1" applyBorder="1" applyAlignment="1">
      <alignment horizontal="center" vertical="center"/>
    </xf>
    <xf numFmtId="1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7" fillId="0" borderId="16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/>
    </xf>
    <xf numFmtId="181" fontId="7" fillId="0" borderId="16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6" fontId="0" fillId="0" borderId="0" xfId="42" applyNumberFormat="1" applyFont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188" fontId="9" fillId="0" borderId="18" xfId="0" applyNumberFormat="1" applyFont="1" applyBorder="1" applyAlignment="1">
      <alignment horizontal="center"/>
    </xf>
    <xf numFmtId="189" fontId="9" fillId="0" borderId="18" xfId="0" applyNumberFormat="1" applyFont="1" applyBorder="1" applyAlignment="1">
      <alignment horizontal="center"/>
    </xf>
    <xf numFmtId="192" fontId="0" fillId="34" borderId="17" xfId="0" applyNumberForma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5" borderId="27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419100</xdr:colOff>
      <xdr:row>2</xdr:row>
      <xdr:rowOff>180975</xdr:rowOff>
    </xdr:to>
    <xdr:pic>
      <xdr:nvPicPr>
        <xdr:cNvPr id="1" name="Picture 1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419100</xdr:colOff>
      <xdr:row>2</xdr:row>
      <xdr:rowOff>180975</xdr:rowOff>
    </xdr:to>
    <xdr:pic>
      <xdr:nvPicPr>
        <xdr:cNvPr id="1" name="Picture 1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Block_7.0.0.0: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76200</xdr:rowOff>
    </xdr:from>
    <xdr:to>
      <xdr:col>4</xdr:col>
      <xdr:colOff>1152525</xdr:colOff>
      <xdr:row>2</xdr:row>
      <xdr:rowOff>47625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00390625" style="0" customWidth="1"/>
    <col min="5" max="5" width="18.28125" style="0" bestFit="1" customWidth="1"/>
    <col min="6" max="6" width="12.421875" style="0" customWidth="1"/>
    <col min="7" max="7" width="15.00390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/>
      <c r="B2" s="1"/>
      <c r="C2" s="1"/>
      <c r="E2" s="1"/>
      <c r="F2" s="2"/>
      <c r="G2" s="2" t="s">
        <v>0</v>
      </c>
      <c r="H2" s="1"/>
      <c r="I2" s="1"/>
      <c r="J2" s="1"/>
    </row>
    <row r="3" spans="1:10" ht="14.25" customHeight="1" thickBot="1">
      <c r="A3" s="1"/>
      <c r="B3" s="1"/>
      <c r="C3" s="1"/>
      <c r="D3" s="1"/>
      <c r="E3" s="3"/>
      <c r="F3" s="1"/>
      <c r="G3" s="1"/>
      <c r="H3" s="1"/>
      <c r="I3" s="1"/>
      <c r="J3" s="1"/>
    </row>
    <row r="4" spans="1:10" ht="12.75">
      <c r="A4" s="1"/>
      <c r="B4" s="40" t="s">
        <v>1</v>
      </c>
      <c r="C4" s="41"/>
      <c r="D4" s="41"/>
      <c r="E4" s="41"/>
      <c r="F4" s="41"/>
      <c r="G4" s="41"/>
      <c r="H4" s="41"/>
      <c r="I4" s="42"/>
      <c r="J4" s="1"/>
    </row>
    <row r="5" spans="1:10" ht="12.75">
      <c r="A5" s="1"/>
      <c r="B5" s="43"/>
      <c r="C5" s="44"/>
      <c r="D5" s="44"/>
      <c r="E5" s="44"/>
      <c r="F5" s="44"/>
      <c r="G5" s="44"/>
      <c r="H5" s="44"/>
      <c r="I5" s="45"/>
      <c r="J5" s="1"/>
    </row>
    <row r="6" spans="1:10" ht="12.75">
      <c r="A6" s="1"/>
      <c r="B6" s="43"/>
      <c r="C6" s="44"/>
      <c r="D6" s="44"/>
      <c r="E6" s="44"/>
      <c r="F6" s="44"/>
      <c r="G6" s="44"/>
      <c r="H6" s="44"/>
      <c r="I6" s="45"/>
      <c r="J6" s="1"/>
    </row>
    <row r="7" spans="1:10" ht="12.75">
      <c r="A7" s="4"/>
      <c r="B7" s="43"/>
      <c r="C7" s="44"/>
      <c r="D7" s="44"/>
      <c r="E7" s="44"/>
      <c r="F7" s="44"/>
      <c r="G7" s="44"/>
      <c r="H7" s="44"/>
      <c r="I7" s="45"/>
      <c r="J7" s="4"/>
    </row>
    <row r="8" spans="1:10" ht="13.5" thickBot="1">
      <c r="A8" s="4"/>
      <c r="B8" s="46"/>
      <c r="C8" s="47"/>
      <c r="D8" s="47"/>
      <c r="E8" s="47"/>
      <c r="F8" s="47"/>
      <c r="G8" s="47"/>
      <c r="H8" s="47"/>
      <c r="I8" s="48"/>
      <c r="J8" s="4"/>
    </row>
    <row r="9" spans="1:10" ht="13.5" thickBot="1">
      <c r="A9" s="4"/>
      <c r="B9" s="5"/>
      <c r="C9" s="4"/>
      <c r="D9" s="4"/>
      <c r="E9" s="4"/>
      <c r="F9" s="4"/>
      <c r="G9" s="4"/>
      <c r="H9" s="4"/>
      <c r="I9" s="4"/>
      <c r="J9" s="4"/>
    </row>
    <row r="10" spans="2:6" ht="12.75">
      <c r="B10" s="49" t="s">
        <v>2</v>
      </c>
      <c r="C10" s="50"/>
      <c r="D10" s="50"/>
      <c r="E10" s="51"/>
      <c r="F10" s="22">
        <v>0.002</v>
      </c>
    </row>
    <row r="11" spans="2:9" ht="12.75">
      <c r="B11" s="31" t="s">
        <v>3</v>
      </c>
      <c r="C11" s="32"/>
      <c r="D11" s="32"/>
      <c r="E11" s="32"/>
      <c r="F11" s="23">
        <v>0.035</v>
      </c>
      <c r="G11" s="6"/>
      <c r="H11" s="24"/>
      <c r="I11" s="6"/>
    </row>
    <row r="12" spans="2:6" ht="13.5" thickBot="1">
      <c r="B12" s="33" t="s">
        <v>4</v>
      </c>
      <c r="C12" s="34"/>
      <c r="D12" s="34"/>
      <c r="E12" s="34"/>
      <c r="F12" s="17">
        <v>50</v>
      </c>
    </row>
    <row r="13" ht="13.5" thickBot="1"/>
    <row r="14" spans="2:6" ht="12.75">
      <c r="B14" s="35" t="s">
        <v>7</v>
      </c>
      <c r="C14" s="36"/>
      <c r="D14" s="36"/>
      <c r="E14" s="36"/>
      <c r="F14" s="37"/>
    </row>
    <row r="15" spans="2:6" ht="12.75">
      <c r="B15" s="31" t="s">
        <v>5</v>
      </c>
      <c r="C15" s="32"/>
      <c r="D15" s="32"/>
      <c r="E15" s="32"/>
      <c r="F15" s="18">
        <v>-0.4059</v>
      </c>
    </row>
    <row r="16" spans="2:6" ht="13.5" thickBot="1">
      <c r="B16" s="33" t="s">
        <v>6</v>
      </c>
      <c r="C16" s="34"/>
      <c r="D16" s="34"/>
      <c r="E16" s="34"/>
      <c r="F16" s="17">
        <v>5308</v>
      </c>
    </row>
    <row r="17" ht="13.5" thickBot="1">
      <c r="F17" s="14"/>
    </row>
    <row r="18" spans="2:6" ht="12.75">
      <c r="B18" s="38" t="s">
        <v>8</v>
      </c>
      <c r="C18" s="39"/>
      <c r="D18" s="39"/>
      <c r="E18" s="39"/>
      <c r="F18" s="19">
        <f>_XLL.VOSEBINOMIAL(1,F10*F11)</f>
        <v>0</v>
      </c>
    </row>
    <row r="19" spans="2:6" ht="12.75">
      <c r="B19" s="31" t="s">
        <v>9</v>
      </c>
      <c r="C19" s="32"/>
      <c r="D19" s="32"/>
      <c r="E19" s="32"/>
      <c r="F19" s="20">
        <f>_XLL.VOSEPOISSON(F12)*F18</f>
        <v>0</v>
      </c>
    </row>
    <row r="20" spans="2:6" ht="12.75">
      <c r="B20" s="31" t="s">
        <v>16</v>
      </c>
      <c r="C20" s="32"/>
      <c r="D20" s="32"/>
      <c r="E20" s="32"/>
      <c r="F20" s="20">
        <f>1-EXP(-Dose/F16)^-F15</f>
        <v>0</v>
      </c>
    </row>
    <row r="21" spans="2:6" ht="13.5" thickBot="1">
      <c r="B21" s="33" t="s">
        <v>10</v>
      </c>
      <c r="C21" s="34"/>
      <c r="D21" s="34"/>
      <c r="E21" s="34"/>
      <c r="F21" s="21">
        <f>_XLL.VOSEBINOMIAL(1,F20)</f>
        <v>0</v>
      </c>
    </row>
  </sheetData>
  <sheetProtection/>
  <mergeCells count="11">
    <mergeCell ref="B4:I8"/>
    <mergeCell ref="B10:E10"/>
    <mergeCell ref="B11:E11"/>
    <mergeCell ref="B12:E12"/>
    <mergeCell ref="B19:E19"/>
    <mergeCell ref="B20:E20"/>
    <mergeCell ref="B21:E21"/>
    <mergeCell ref="B15:E15"/>
    <mergeCell ref="B16:E16"/>
    <mergeCell ref="B14:F14"/>
    <mergeCell ref="B18:E1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5" max="5" width="18.28125" style="0" bestFit="1" customWidth="1"/>
    <col min="6" max="6" width="12.421875" style="0" bestFit="1" customWidth="1"/>
    <col min="7" max="7" width="15.00390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/>
      <c r="B2" s="1"/>
      <c r="C2" s="1"/>
      <c r="E2" s="1"/>
      <c r="F2" s="2"/>
      <c r="G2" s="2" t="s">
        <v>0</v>
      </c>
      <c r="H2" s="1"/>
      <c r="I2" s="1"/>
      <c r="J2" s="1"/>
    </row>
    <row r="3" spans="1:10" ht="14.25" customHeight="1" thickBot="1">
      <c r="A3" s="1"/>
      <c r="B3" s="1"/>
      <c r="C3" s="1"/>
      <c r="D3" s="1"/>
      <c r="E3" s="3"/>
      <c r="F3" s="1"/>
      <c r="G3" s="1"/>
      <c r="H3" s="1"/>
      <c r="I3" s="1"/>
      <c r="J3" s="1"/>
    </row>
    <row r="4" spans="1:10" ht="12.75" customHeight="1">
      <c r="A4" s="1"/>
      <c r="B4" s="40" t="s">
        <v>1</v>
      </c>
      <c r="C4" s="41"/>
      <c r="D4" s="41"/>
      <c r="E4" s="41"/>
      <c r="F4" s="41"/>
      <c r="G4" s="41"/>
      <c r="H4" s="41"/>
      <c r="I4" s="42"/>
      <c r="J4" s="1"/>
    </row>
    <row r="5" spans="1:10" ht="12.75">
      <c r="A5" s="1"/>
      <c r="B5" s="43"/>
      <c r="C5" s="44"/>
      <c r="D5" s="44"/>
      <c r="E5" s="44"/>
      <c r="F5" s="44"/>
      <c r="G5" s="44"/>
      <c r="H5" s="44"/>
      <c r="I5" s="45"/>
      <c r="J5" s="1"/>
    </row>
    <row r="6" spans="1:10" ht="12.75">
      <c r="A6" s="1"/>
      <c r="B6" s="43"/>
      <c r="C6" s="44"/>
      <c r="D6" s="44"/>
      <c r="E6" s="44"/>
      <c r="F6" s="44"/>
      <c r="G6" s="44"/>
      <c r="H6" s="44"/>
      <c r="I6" s="45"/>
      <c r="J6" s="1"/>
    </row>
    <row r="7" spans="1:10" ht="12.75">
      <c r="A7" s="4"/>
      <c r="B7" s="43"/>
      <c r="C7" s="44"/>
      <c r="D7" s="44"/>
      <c r="E7" s="44"/>
      <c r="F7" s="44"/>
      <c r="G7" s="44"/>
      <c r="H7" s="44"/>
      <c r="I7" s="45"/>
      <c r="J7" s="4"/>
    </row>
    <row r="8" spans="1:10" ht="13.5" thickBot="1">
      <c r="A8" s="4"/>
      <c r="B8" s="46"/>
      <c r="C8" s="47"/>
      <c r="D8" s="47"/>
      <c r="E8" s="47"/>
      <c r="F8" s="47"/>
      <c r="G8" s="47"/>
      <c r="H8" s="47"/>
      <c r="I8" s="48"/>
      <c r="J8" s="4"/>
    </row>
    <row r="9" spans="1:10" ht="13.5" thickBot="1">
      <c r="A9" s="4"/>
      <c r="B9" s="5"/>
      <c r="C9" s="4"/>
      <c r="D9" s="4"/>
      <c r="E9" s="4"/>
      <c r="F9" s="4"/>
      <c r="G9" s="4"/>
      <c r="H9" s="4"/>
      <c r="I9" s="4"/>
      <c r="J9" s="4"/>
    </row>
    <row r="10" spans="2:6" ht="12.75">
      <c r="B10" s="49" t="s">
        <v>2</v>
      </c>
      <c r="C10" s="50"/>
      <c r="D10" s="50"/>
      <c r="E10" s="51"/>
      <c r="F10" s="15">
        <v>0.002</v>
      </c>
    </row>
    <row r="11" spans="2:9" ht="12.75">
      <c r="B11" s="31" t="s">
        <v>3</v>
      </c>
      <c r="C11" s="32"/>
      <c r="D11" s="32"/>
      <c r="E11" s="32"/>
      <c r="F11" s="16">
        <v>0.035</v>
      </c>
      <c r="G11" s="6"/>
      <c r="H11" s="6"/>
      <c r="I11" s="6"/>
    </row>
    <row r="12" spans="2:6" ht="13.5" thickBot="1">
      <c r="B12" s="33" t="s">
        <v>4</v>
      </c>
      <c r="C12" s="34"/>
      <c r="D12" s="34"/>
      <c r="E12" s="34"/>
      <c r="F12" s="17">
        <v>50</v>
      </c>
    </row>
    <row r="13" ht="13.5" thickBot="1"/>
    <row r="14" spans="2:6" ht="12.75">
      <c r="B14" s="35" t="s">
        <v>7</v>
      </c>
      <c r="C14" s="36"/>
      <c r="D14" s="36"/>
      <c r="E14" s="36"/>
      <c r="F14" s="37"/>
    </row>
    <row r="15" spans="2:6" ht="12.75">
      <c r="B15" s="31" t="s">
        <v>5</v>
      </c>
      <c r="C15" s="32"/>
      <c r="D15" s="32"/>
      <c r="E15" s="32"/>
      <c r="F15" s="18">
        <v>-0.4059</v>
      </c>
    </row>
    <row r="16" spans="2:6" ht="13.5" thickBot="1">
      <c r="B16" s="33" t="s">
        <v>6</v>
      </c>
      <c r="C16" s="34"/>
      <c r="D16" s="34"/>
      <c r="E16" s="34"/>
      <c r="F16" s="17">
        <v>5308</v>
      </c>
    </row>
    <row r="17" ht="13.5" thickBot="1">
      <c r="F17" s="14"/>
    </row>
    <row r="18" spans="2:6" ht="12.75">
      <c r="B18" s="38" t="s">
        <v>11</v>
      </c>
      <c r="C18" s="39"/>
      <c r="D18" s="39"/>
      <c r="E18" s="39"/>
      <c r="F18" s="19">
        <f>F10*F11</f>
        <v>7.000000000000001E-05</v>
      </c>
    </row>
    <row r="19" spans="2:7" ht="12.75">
      <c r="B19" s="31" t="s">
        <v>12</v>
      </c>
      <c r="C19" s="32"/>
      <c r="D19" s="32"/>
      <c r="E19" s="32"/>
      <c r="F19" s="20">
        <f>_XLL.VOSEPOISSON(F12)</f>
        <v>48</v>
      </c>
      <c r="G19" s="13"/>
    </row>
    <row r="20" spans="2:6" ht="12.75">
      <c r="B20" s="31" t="s">
        <v>16</v>
      </c>
      <c r="C20" s="32"/>
      <c r="D20" s="32"/>
      <c r="E20" s="32"/>
      <c r="F20" s="30">
        <f>1-EXP(-Dose/F16)^-F15</f>
        <v>0.0036638068622248943</v>
      </c>
    </row>
    <row r="21" spans="2:6" ht="13.5" thickBot="1">
      <c r="B21" s="33" t="s">
        <v>10</v>
      </c>
      <c r="C21" s="34"/>
      <c r="D21" s="34"/>
      <c r="E21" s="34"/>
      <c r="F21" s="29" t="e">
        <f>_XLL.CB.GETFORESTATFN(F20,2)*F18</f>
        <v>#NAME?</v>
      </c>
    </row>
  </sheetData>
  <sheetProtection/>
  <mergeCells count="11">
    <mergeCell ref="B20:E20"/>
    <mergeCell ref="B21:E21"/>
    <mergeCell ref="B14:F14"/>
    <mergeCell ref="B15:E15"/>
    <mergeCell ref="B16:E16"/>
    <mergeCell ref="B18:E18"/>
    <mergeCell ref="B4:I8"/>
    <mergeCell ref="B10:E10"/>
    <mergeCell ref="B11:E11"/>
    <mergeCell ref="B12:E12"/>
    <mergeCell ref="B19:E1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4" max="4" width="12.421875" style="0" bestFit="1" customWidth="1"/>
    <col min="5" max="5" width="18.28125" style="0" bestFit="1" customWidth="1"/>
    <col min="6" max="6" width="12.421875" style="0" bestFit="1" customWidth="1"/>
    <col min="7" max="7" width="15.00390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3.25" customHeight="1">
      <c r="A2" s="1"/>
      <c r="B2" s="1"/>
      <c r="C2" s="1"/>
      <c r="E2" s="1"/>
      <c r="F2" s="2"/>
      <c r="G2" s="2" t="s">
        <v>0</v>
      </c>
      <c r="H2" s="1"/>
      <c r="I2" s="1"/>
      <c r="J2" s="1"/>
    </row>
    <row r="3" spans="1:10" ht="14.25" customHeight="1" thickBot="1">
      <c r="A3" s="1"/>
      <c r="B3" s="1"/>
      <c r="C3" s="1"/>
      <c r="D3" s="1"/>
      <c r="E3" s="3"/>
      <c r="F3" s="1"/>
      <c r="G3" s="1"/>
      <c r="H3" s="1"/>
      <c r="I3" s="1"/>
      <c r="J3" s="1"/>
    </row>
    <row r="4" spans="1:10" ht="12.75" customHeight="1">
      <c r="A4" s="1"/>
      <c r="B4" s="40" t="s">
        <v>1</v>
      </c>
      <c r="C4" s="41"/>
      <c r="D4" s="41"/>
      <c r="E4" s="41"/>
      <c r="F4" s="41"/>
      <c r="G4" s="41"/>
      <c r="H4" s="41"/>
      <c r="I4" s="42"/>
      <c r="J4" s="1"/>
    </row>
    <row r="5" spans="1:10" ht="12.75">
      <c r="A5" s="1"/>
      <c r="B5" s="43"/>
      <c r="C5" s="44"/>
      <c r="D5" s="44"/>
      <c r="E5" s="44"/>
      <c r="F5" s="44"/>
      <c r="G5" s="44"/>
      <c r="H5" s="44"/>
      <c r="I5" s="45"/>
      <c r="J5" s="1"/>
    </row>
    <row r="6" spans="1:10" ht="12.75">
      <c r="A6" s="1"/>
      <c r="B6" s="43"/>
      <c r="C6" s="44"/>
      <c r="D6" s="44"/>
      <c r="E6" s="44"/>
      <c r="F6" s="44"/>
      <c r="G6" s="44"/>
      <c r="H6" s="44"/>
      <c r="I6" s="45"/>
      <c r="J6" s="1"/>
    </row>
    <row r="7" spans="1:10" ht="12.75">
      <c r="A7" s="4"/>
      <c r="B7" s="43"/>
      <c r="C7" s="44"/>
      <c r="D7" s="44"/>
      <c r="E7" s="44"/>
      <c r="F7" s="44"/>
      <c r="G7" s="44"/>
      <c r="H7" s="44"/>
      <c r="I7" s="45"/>
      <c r="J7" s="4"/>
    </row>
    <row r="8" spans="1:10" ht="13.5" thickBot="1">
      <c r="A8" s="4"/>
      <c r="B8" s="46"/>
      <c r="C8" s="47"/>
      <c r="D8" s="47"/>
      <c r="E8" s="47"/>
      <c r="F8" s="47"/>
      <c r="G8" s="47"/>
      <c r="H8" s="47"/>
      <c r="I8" s="48"/>
      <c r="J8" s="4"/>
    </row>
    <row r="9" spans="1:10" ht="13.5" thickBot="1">
      <c r="A9" s="4"/>
      <c r="B9" s="5"/>
      <c r="C9" s="4"/>
      <c r="D9" s="4"/>
      <c r="E9" s="4"/>
      <c r="F9" s="4"/>
      <c r="G9" s="4"/>
      <c r="H9" s="4"/>
      <c r="I9" s="4"/>
      <c r="J9" s="4"/>
    </row>
    <row r="10" spans="2:6" ht="12.75">
      <c r="B10" s="49" t="s">
        <v>2</v>
      </c>
      <c r="C10" s="50"/>
      <c r="D10" s="50"/>
      <c r="E10" s="51"/>
      <c r="F10" s="15">
        <v>0.002</v>
      </c>
    </row>
    <row r="11" spans="2:9" ht="12.75">
      <c r="B11" s="31" t="s">
        <v>3</v>
      </c>
      <c r="C11" s="32"/>
      <c r="D11" s="32"/>
      <c r="E11" s="32"/>
      <c r="F11" s="16">
        <v>0.035</v>
      </c>
      <c r="G11" s="6"/>
      <c r="H11" s="6"/>
      <c r="I11" s="6"/>
    </row>
    <row r="12" spans="2:6" ht="13.5" thickBot="1">
      <c r="B12" s="33" t="s">
        <v>4</v>
      </c>
      <c r="C12" s="34"/>
      <c r="D12" s="34"/>
      <c r="E12" s="34"/>
      <c r="F12" s="17">
        <v>50</v>
      </c>
    </row>
    <row r="13" ht="13.5" thickBot="1"/>
    <row r="14" spans="2:6" ht="12.75">
      <c r="B14" s="35" t="s">
        <v>7</v>
      </c>
      <c r="C14" s="36"/>
      <c r="D14" s="36"/>
      <c r="E14" s="36"/>
      <c r="F14" s="37"/>
    </row>
    <row r="15" spans="2:6" ht="12.75">
      <c r="B15" s="52" t="s">
        <v>5</v>
      </c>
      <c r="C15" s="53"/>
      <c r="D15" s="53"/>
      <c r="E15" s="54"/>
      <c r="F15" s="18">
        <v>-0.4059</v>
      </c>
    </row>
    <row r="16" spans="2:6" ht="13.5" thickBot="1">
      <c r="B16" s="55" t="s">
        <v>6</v>
      </c>
      <c r="C16" s="56"/>
      <c r="D16" s="56"/>
      <c r="E16" s="57"/>
      <c r="F16" s="17">
        <v>5308</v>
      </c>
    </row>
    <row r="17" ht="13.5" thickBot="1">
      <c r="F17" s="14"/>
    </row>
    <row r="18" spans="2:6" ht="12.75">
      <c r="B18" s="38" t="s">
        <v>11</v>
      </c>
      <c r="C18" s="39"/>
      <c r="D18" s="39"/>
      <c r="E18" s="39"/>
      <c r="F18" s="19">
        <f>F10*F11</f>
        <v>7.000000000000001E-05</v>
      </c>
    </row>
    <row r="19" spans="2:6" ht="13.5" thickBot="1">
      <c r="B19" s="33" t="s">
        <v>10</v>
      </c>
      <c r="C19" s="34"/>
      <c r="D19" s="34"/>
      <c r="E19" s="34"/>
      <c r="F19" s="28">
        <f>SUMPRODUCT(D22:D121,E22:E121)*F18</f>
        <v>2.6712197418107165E-07</v>
      </c>
    </row>
    <row r="21" spans="3:5" ht="12.75">
      <c r="C21" s="25" t="s">
        <v>13</v>
      </c>
      <c r="D21" s="26" t="s">
        <v>15</v>
      </c>
      <c r="E21" s="27" t="s">
        <v>14</v>
      </c>
    </row>
    <row r="22" spans="3:5" ht="12.75">
      <c r="C22" s="7">
        <v>1</v>
      </c>
      <c r="D22" s="11">
        <f>_XLL.VOSEPOISSONPROB(C22,$F$12,0)</f>
        <v>9.643749239819592E-21</v>
      </c>
      <c r="E22" s="8">
        <f aca="true" t="shared" si="0" ref="E22:E53">1-EXP(-C22/$F$16)^-$F$15</f>
        <v>7.646655631399213E-05</v>
      </c>
    </row>
    <row r="23" spans="3:5" ht="12.75">
      <c r="C23" s="7">
        <v>2</v>
      </c>
      <c r="D23" s="11">
        <f>_XLL.VOSEPOISSONPROB(C23,$F$12,0)</f>
        <v>2.410937309954894E-19</v>
      </c>
      <c r="E23" s="8">
        <f t="shared" si="0"/>
        <v>0.000152927265493652</v>
      </c>
    </row>
    <row r="24" spans="3:5" ht="12.75">
      <c r="C24" s="7">
        <v>3</v>
      </c>
      <c r="D24" s="11">
        <f>_XLL.VOSEPOISSONPROB(C24,$F$12,0)</f>
        <v>4.0182288499248346E-18</v>
      </c>
      <c r="E24" s="8">
        <f t="shared" si="0"/>
        <v>0.00022938212798639945</v>
      </c>
    </row>
    <row r="25" spans="3:5" ht="12.75">
      <c r="C25" s="7">
        <v>4</v>
      </c>
      <c r="D25" s="11">
        <f>_XLL.VOSEPOISSONPROB(C25,$F$12,0)</f>
        <v>5.0227860624060265E-17</v>
      </c>
      <c r="E25" s="8">
        <f t="shared" si="0"/>
        <v>0.00030583114423887725</v>
      </c>
    </row>
    <row r="26" spans="3:5" ht="12.75">
      <c r="C26" s="7">
        <v>5</v>
      </c>
      <c r="D26" s="11">
        <f>_XLL.VOSEPOISSONPROB(C26,$F$12,0)</f>
        <v>5.022786062406014E-16</v>
      </c>
      <c r="E26" s="8">
        <f t="shared" si="0"/>
        <v>0.00038227431469850526</v>
      </c>
    </row>
    <row r="27" spans="3:5" ht="12.75">
      <c r="C27" s="7">
        <v>6</v>
      </c>
      <c r="D27" s="11">
        <f>_XLL.VOSEPOISSONPROB(C27,$F$12,0)</f>
        <v>4.185655052005016E-15</v>
      </c>
      <c r="E27" s="8">
        <f t="shared" si="0"/>
        <v>0.0004587116398120372</v>
      </c>
    </row>
    <row r="28" spans="3:5" ht="12.75">
      <c r="C28" s="7">
        <v>7</v>
      </c>
      <c r="D28" s="11">
        <f>_XLL.VOSEPOISSONPROB(C28,$F$12,0)</f>
        <v>2.989753608575017E-14</v>
      </c>
      <c r="E28" s="8">
        <f t="shared" si="0"/>
        <v>0.000535143120026671</v>
      </c>
    </row>
    <row r="29" spans="3:5" ht="12.75">
      <c r="C29" s="7">
        <v>8</v>
      </c>
      <c r="D29" s="11">
        <f>_XLL.VOSEPOISSONPROB(C29,$F$12,0)</f>
        <v>1.8685960053593824E-13</v>
      </c>
      <c r="E29" s="8">
        <f t="shared" si="0"/>
        <v>0.0006115687557890492</v>
      </c>
    </row>
    <row r="30" spans="3:5" ht="12.75">
      <c r="C30" s="7">
        <v>9</v>
      </c>
      <c r="D30" s="11">
        <f>_XLL.VOSEPOISSONPROB(C30,$F$12,0)</f>
        <v>1.0381088918663214E-12</v>
      </c>
      <c r="E30" s="8">
        <f t="shared" si="0"/>
        <v>0.0006879885475463698</v>
      </c>
    </row>
    <row r="31" spans="3:5" ht="12.75">
      <c r="C31" s="7">
        <v>10</v>
      </c>
      <c r="D31" s="11">
        <f>_XLL.VOSEPOISSONPROB(C31,$F$12,0)</f>
        <v>5.190544459331622E-12</v>
      </c>
      <c r="E31" s="8">
        <f t="shared" si="0"/>
        <v>0.0007644024957452755</v>
      </c>
    </row>
    <row r="32" spans="3:5" ht="12.75">
      <c r="C32" s="7">
        <v>11</v>
      </c>
      <c r="D32" s="11">
        <f>_XLL.VOSEPOISSONPROB(C32,$F$12,0)</f>
        <v>2.359338390605279E-11</v>
      </c>
      <c r="E32" s="8">
        <f t="shared" si="0"/>
        <v>0.0008408106008327421</v>
      </c>
    </row>
    <row r="33" spans="3:5" ht="12.75">
      <c r="C33" s="7">
        <v>12</v>
      </c>
      <c r="D33" s="11">
        <f>_XLL.VOSEPOISSONPROB(C33,$F$12,0)</f>
        <v>9.83057662752202E-11</v>
      </c>
      <c r="E33" s="8">
        <f t="shared" si="0"/>
        <v>0.0009172128632556342</v>
      </c>
    </row>
    <row r="34" spans="3:5" ht="12.75">
      <c r="C34" s="7">
        <v>13</v>
      </c>
      <c r="D34" s="11">
        <f>_XLL.VOSEPOISSONPROB(C34,$F$12,0)</f>
        <v>3.7809910105853956E-10</v>
      </c>
      <c r="E34" s="8">
        <f t="shared" si="0"/>
        <v>0.0009936092834605947</v>
      </c>
    </row>
    <row r="35" spans="3:5" ht="12.75">
      <c r="C35" s="7">
        <v>14</v>
      </c>
      <c r="D35" s="11">
        <f>_XLL.VOSEPOISSONPROB(C35,$F$12,0)</f>
        <v>1.3503539323519224E-09</v>
      </c>
      <c r="E35" s="8">
        <f t="shared" si="0"/>
        <v>0.0010699998618942663</v>
      </c>
    </row>
    <row r="36" spans="3:5" ht="12.75">
      <c r="C36" s="7">
        <v>15</v>
      </c>
      <c r="D36" s="11">
        <f>_XLL.VOSEPOISSONPROB(C36,$F$12,0)</f>
        <v>4.501179774506407E-09</v>
      </c>
      <c r="E36" s="8">
        <f t="shared" si="0"/>
        <v>0.0011463845990036248</v>
      </c>
    </row>
    <row r="37" spans="3:5" ht="12.75">
      <c r="C37" s="7">
        <v>16</v>
      </c>
      <c r="D37" s="11">
        <f>_XLL.VOSEPOISSONPROB(C37,$F$12,0)</f>
        <v>1.4066186795332523E-08</v>
      </c>
      <c r="E37" s="8">
        <f t="shared" si="0"/>
        <v>0.0012227634952350908</v>
      </c>
    </row>
    <row r="38" spans="3:5" ht="12.75">
      <c r="C38" s="7">
        <v>17</v>
      </c>
      <c r="D38" s="11">
        <f>_XLL.VOSEPOISSONPROB(C38,$F$12,0)</f>
        <v>4.1371137633330996E-08</v>
      </c>
      <c r="E38" s="8">
        <f t="shared" si="0"/>
        <v>0.001299136551035418</v>
      </c>
    </row>
    <row r="39" spans="3:5" ht="12.75">
      <c r="C39" s="7">
        <v>18</v>
      </c>
      <c r="D39" s="11">
        <f>_XLL.VOSEPOISSONPROB(C39,$F$12,0)</f>
        <v>1.1491982675925232E-07</v>
      </c>
      <c r="E39" s="8">
        <f t="shared" si="0"/>
        <v>0.0013755037668511383</v>
      </c>
    </row>
    <row r="40" spans="3:5" ht="12.75">
      <c r="C40" s="7">
        <v>19</v>
      </c>
      <c r="D40" s="11">
        <f>_XLL.VOSEPOISSONPROB(C40,$F$12,0)</f>
        <v>3.024205967348763E-07</v>
      </c>
      <c r="E40" s="8">
        <f t="shared" si="0"/>
        <v>0.0014518651431288943</v>
      </c>
    </row>
    <row r="41" spans="3:5" ht="12.75">
      <c r="C41" s="7">
        <v>20</v>
      </c>
      <c r="D41" s="11">
        <f>_XLL.VOSEPOISSONPROB(C41,$F$12,0)</f>
        <v>7.56051491837186E-07</v>
      </c>
      <c r="E41" s="8">
        <f t="shared" si="0"/>
        <v>0.0015282206803151066</v>
      </c>
    </row>
    <row r="42" spans="3:5" ht="12.75">
      <c r="C42" s="7">
        <v>21</v>
      </c>
      <c r="D42" s="11">
        <f>_XLL.VOSEPOISSONPROB(C42,$F$12,0)</f>
        <v>1.8001225996123619E-06</v>
      </c>
      <c r="E42" s="8">
        <f t="shared" si="0"/>
        <v>0.001604570378856418</v>
      </c>
    </row>
    <row r="43" spans="3:5" ht="12.75">
      <c r="C43" s="7">
        <v>22</v>
      </c>
      <c r="D43" s="11">
        <f>_XLL.VOSEPOISSONPROB(C43,$F$12,0)</f>
        <v>4.091187726391689E-06</v>
      </c>
      <c r="E43" s="8">
        <f t="shared" si="0"/>
        <v>0.0016809142391991383</v>
      </c>
    </row>
    <row r="44" spans="3:5" ht="12.75">
      <c r="C44" s="7">
        <v>23</v>
      </c>
      <c r="D44" s="11">
        <f>_XLL.VOSEPOISSONPROB(C44,$F$12,0)</f>
        <v>8.893886361721129E-06</v>
      </c>
      <c r="E44" s="8">
        <f t="shared" si="0"/>
        <v>0.001757252261789799</v>
      </c>
    </row>
    <row r="45" spans="3:5" ht="12.75">
      <c r="C45" s="7">
        <v>24</v>
      </c>
      <c r="D45" s="11">
        <f>_XLL.VOSEPOISSONPROB(C45,$F$12,0)</f>
        <v>1.85289299202523E-05</v>
      </c>
      <c r="E45" s="8">
        <f t="shared" si="0"/>
        <v>0.0018335844470747098</v>
      </c>
    </row>
    <row r="46" spans="3:5" ht="12.75">
      <c r="C46" s="7">
        <v>25</v>
      </c>
      <c r="D46" s="11">
        <f>_XLL.VOSEPOISSONPROB(C46,$F$12,0)</f>
        <v>3.705785984050493E-05</v>
      </c>
      <c r="E46" s="8">
        <f t="shared" si="0"/>
        <v>0.0019099107955002914</v>
      </c>
    </row>
    <row r="47" spans="3:5" ht="12.75">
      <c r="C47" s="7">
        <v>26</v>
      </c>
      <c r="D47" s="11">
        <f>_XLL.VOSEPOISSONPROB(C47,$F$12,0)</f>
        <v>7.12651150778935E-05</v>
      </c>
      <c r="E47" s="8">
        <f t="shared" si="0"/>
        <v>0.0019862313075128535</v>
      </c>
    </row>
    <row r="48" spans="3:5" ht="12.75">
      <c r="C48" s="7">
        <v>27</v>
      </c>
      <c r="D48" s="11">
        <f>_XLL.VOSEPOISSONPROB(C48,$F$12,0)</f>
        <v>0.00013197243532943434</v>
      </c>
      <c r="E48" s="8">
        <f t="shared" si="0"/>
        <v>0.0020625459835587057</v>
      </c>
    </row>
    <row r="49" spans="3:5" ht="12.75">
      <c r="C49" s="7">
        <v>28</v>
      </c>
      <c r="D49" s="11">
        <f>_XLL.VOSEPOISSONPROB(C49,$F$12,0)</f>
        <v>0.000235665063088271</v>
      </c>
      <c r="E49" s="8">
        <f t="shared" si="0"/>
        <v>0.0021388548240841576</v>
      </c>
    </row>
    <row r="50" spans="3:5" ht="12.75">
      <c r="C50" s="7">
        <v>29</v>
      </c>
      <c r="D50" s="11">
        <f>_XLL.VOSEPOISSONPROB(C50,$F$12,0)</f>
        <v>0.000406319074290131</v>
      </c>
      <c r="E50" s="8">
        <f t="shared" si="0"/>
        <v>0.002215157829535297</v>
      </c>
    </row>
    <row r="51" spans="3:5" ht="12.75">
      <c r="C51" s="7">
        <v>30</v>
      </c>
      <c r="D51" s="11">
        <f>_XLL.VOSEPOISSONPROB(C51,$F$12,0)</f>
        <v>0.0006771984571502122</v>
      </c>
      <c r="E51" s="8">
        <f t="shared" si="0"/>
        <v>0.0022914550003583223</v>
      </c>
    </row>
    <row r="52" spans="3:5" ht="12.75">
      <c r="C52" s="7">
        <v>31</v>
      </c>
      <c r="D52" s="11">
        <f>_XLL.VOSEPOISSONPROB(C52,$F$12,0)</f>
        <v>0.0010922555760487344</v>
      </c>
      <c r="E52" s="8">
        <f t="shared" si="0"/>
        <v>0.0023677463369994323</v>
      </c>
    </row>
    <row r="53" spans="3:5" ht="12.75">
      <c r="C53" s="7">
        <v>32</v>
      </c>
      <c r="D53" s="11">
        <f>_XLL.VOSEPOISSONPROB(C53,$F$12,0)</f>
        <v>0.0017066493375761445</v>
      </c>
      <c r="E53" s="8">
        <f t="shared" si="0"/>
        <v>0.0024440318399048255</v>
      </c>
    </row>
    <row r="54" spans="3:5" ht="12.75">
      <c r="C54" s="7">
        <v>33</v>
      </c>
      <c r="D54" s="11">
        <f>_XLL.VOSEPOISSONPROB(C54,$F$12,0)</f>
        <v>0.0025858323296607537</v>
      </c>
      <c r="E54" s="8">
        <f aca="true" t="shared" si="1" ref="E54:E85">1-EXP(-C54/$F$16)^-$F$15</f>
        <v>0.0025203115095204787</v>
      </c>
    </row>
    <row r="55" spans="3:5" ht="12.75">
      <c r="C55" s="7">
        <v>34</v>
      </c>
      <c r="D55" s="11">
        <f>_XLL.VOSEPOISSONPROB(C55,$F$12,0)</f>
        <v>0.0038026946024424034</v>
      </c>
      <c r="E55" s="8">
        <f t="shared" si="1"/>
        <v>0.0025965853462924793</v>
      </c>
    </row>
    <row r="56" spans="3:5" ht="12.75">
      <c r="C56" s="7">
        <v>35</v>
      </c>
      <c r="D56" s="11">
        <f>_XLL.VOSEPOISSONPROB(C56,$F$12,0)</f>
        <v>0.005432420860632058</v>
      </c>
      <c r="E56" s="8">
        <f t="shared" si="1"/>
        <v>0.002672853350666915</v>
      </c>
    </row>
    <row r="57" spans="3:5" ht="12.75">
      <c r="C57" s="7">
        <v>36</v>
      </c>
      <c r="D57" s="11">
        <f>_XLL.VOSEPOISSONPROB(C57,$F$12,0)</f>
        <v>0.0075450289730998234</v>
      </c>
      <c r="E57" s="8">
        <f t="shared" si="1"/>
        <v>0.0027491155230896513</v>
      </c>
    </row>
    <row r="58" spans="3:5" ht="12.75">
      <c r="C58" s="7">
        <v>37</v>
      </c>
      <c r="D58" s="11">
        <f>_XLL.VOSEPOISSONPROB(C58,$F$12,0)</f>
        <v>0.010195985098783897</v>
      </c>
      <c r="E58" s="8">
        <f t="shared" si="1"/>
        <v>0.002825371864006665</v>
      </c>
    </row>
    <row r="59" spans="3:5" ht="12.75">
      <c r="C59" s="7">
        <v>38</v>
      </c>
      <c r="D59" s="11">
        <f>_XLL.VOSEPOISSONPROB(C59,$F$12,0)</f>
        <v>0.013415769866820686</v>
      </c>
      <c r="E59" s="8">
        <f t="shared" si="1"/>
        <v>0.0029016223738638214</v>
      </c>
    </row>
    <row r="60" spans="3:5" ht="12.75">
      <c r="C60" s="7">
        <v>39</v>
      </c>
      <c r="D60" s="11">
        <f>_XLL.VOSEPOISSONPROB(C60,$F$12,0)</f>
        <v>0.017199704957462716</v>
      </c>
      <c r="E60" s="8">
        <f t="shared" si="1"/>
        <v>0.0029778670531072082</v>
      </c>
    </row>
    <row r="61" spans="3:5" ht="12.75">
      <c r="C61" s="7">
        <v>40</v>
      </c>
      <c r="D61" s="11">
        <f>_XLL.VOSEPOISSONPROB(C61,$F$12,0)</f>
        <v>0.021499631196827764</v>
      </c>
      <c r="E61" s="8">
        <f t="shared" si="1"/>
        <v>0.003054105902182469</v>
      </c>
    </row>
    <row r="62" spans="3:5" ht="12.75">
      <c r="C62" s="7">
        <v>41</v>
      </c>
      <c r="D62" s="11">
        <f>_XLL.VOSEPOISSONPROB(C62,$F$12,0)</f>
        <v>0.026219062435156166</v>
      </c>
      <c r="E62" s="8">
        <f t="shared" si="1"/>
        <v>0.0031303389215354693</v>
      </c>
    </row>
    <row r="63" spans="3:5" ht="12.75">
      <c r="C63" s="7">
        <v>42</v>
      </c>
      <c r="D63" s="11">
        <f>_XLL.VOSEPOISSONPROB(C63,$F$12,0)</f>
        <v>0.03121316956566251</v>
      </c>
      <c r="E63" s="8">
        <f t="shared" si="1"/>
        <v>0.0032065661116120747</v>
      </c>
    </row>
    <row r="64" spans="3:5" ht="12.75">
      <c r="C64" s="7">
        <v>43</v>
      </c>
      <c r="D64" s="11">
        <f>_XLL.VOSEPOISSONPROB(C64,$F$12,0)</f>
        <v>0.036294383215886156</v>
      </c>
      <c r="E64" s="8">
        <f t="shared" si="1"/>
        <v>0.0032827874728579287</v>
      </c>
    </row>
    <row r="65" spans="3:5" ht="12.75">
      <c r="C65" s="7">
        <v>44</v>
      </c>
      <c r="D65" s="11">
        <f>_XLL.VOSEPOISSONPROB(C65,$F$12,0)</f>
        <v>0.0412436172907795</v>
      </c>
      <c r="E65" s="8">
        <f t="shared" si="1"/>
        <v>0.003359003005718675</v>
      </c>
    </row>
    <row r="66" spans="3:5" ht="12.75">
      <c r="C66" s="7">
        <v>45</v>
      </c>
      <c r="D66" s="11">
        <f>_XLL.VOSEPOISSONPROB(C66,$F$12,0)</f>
        <v>0.045826241434197924</v>
      </c>
      <c r="E66" s="8">
        <f t="shared" si="1"/>
        <v>0.0034352127106401786</v>
      </c>
    </row>
    <row r="67" spans="3:5" ht="12.75">
      <c r="C67" s="7">
        <v>46</v>
      </c>
      <c r="D67" s="11">
        <f>_XLL.VOSEPOISSONPROB(C67,$F$12,0)</f>
        <v>0.04981113199369615</v>
      </c>
      <c r="E67" s="8">
        <f t="shared" si="1"/>
        <v>0.0035114165880679726</v>
      </c>
    </row>
    <row r="68" spans="3:5" ht="12.75">
      <c r="C68" s="7">
        <v>47</v>
      </c>
      <c r="D68" s="11">
        <f>_XLL.VOSEPOISSONPROB(C68,$F$12,0)</f>
        <v>0.05299056595073925</v>
      </c>
      <c r="E68" s="8">
        <f t="shared" si="1"/>
        <v>0.0035876146384477003</v>
      </c>
    </row>
    <row r="69" spans="3:5" ht="12.75">
      <c r="C69" s="7">
        <v>48</v>
      </c>
      <c r="D69" s="11">
        <f>_XLL.VOSEPOISSONPROB(C69,$F$12,0)</f>
        <v>0.055198506198686846</v>
      </c>
      <c r="E69" s="8">
        <f t="shared" si="1"/>
        <v>0.0036638068622248943</v>
      </c>
    </row>
    <row r="70" spans="3:5" ht="12.75">
      <c r="C70" s="7">
        <v>49</v>
      </c>
      <c r="D70" s="11">
        <f>_XLL.VOSEPOISSONPROB(C70,$F$12,0)</f>
        <v>0.05632500632519166</v>
      </c>
      <c r="E70" s="8">
        <f t="shared" si="1"/>
        <v>0.003739993259845087</v>
      </c>
    </row>
    <row r="71" spans="3:5" ht="12.75">
      <c r="C71" s="7">
        <v>50</v>
      </c>
      <c r="D71" s="11">
        <f>_XLL.VOSEPOISSONPROB(C71,$F$12,0)</f>
        <v>0.05632500632519166</v>
      </c>
      <c r="E71" s="8">
        <f t="shared" si="1"/>
        <v>0.0038161738317538108</v>
      </c>
    </row>
    <row r="72" spans="3:5" ht="12.75">
      <c r="C72" s="7">
        <v>51</v>
      </c>
      <c r="D72" s="11">
        <f>_XLL.VOSEPOISSONPROB(C72,$F$12,0)</f>
        <v>0.055220594436459665</v>
      </c>
      <c r="E72" s="8">
        <f t="shared" si="1"/>
        <v>0.0038923485783965983</v>
      </c>
    </row>
    <row r="73" spans="3:5" ht="12.75">
      <c r="C73" s="7">
        <v>52</v>
      </c>
      <c r="D73" s="11">
        <f>_XLL.VOSEPOISSONPROB(C73,$F$12,0)</f>
        <v>0.053096725419673356</v>
      </c>
      <c r="E73" s="8">
        <f t="shared" si="1"/>
        <v>0.003968517500218871</v>
      </c>
    </row>
    <row r="74" spans="3:5" ht="12.75">
      <c r="C74" s="7">
        <v>53</v>
      </c>
      <c r="D74" s="11">
        <f>_XLL.VOSEPOISSONPROB(C74,$F$12,0)</f>
        <v>0.050091250395918156</v>
      </c>
      <c r="E74" s="8">
        <f t="shared" si="1"/>
        <v>0.0040446805976659395</v>
      </c>
    </row>
    <row r="75" spans="3:5" ht="12.75">
      <c r="C75" s="7">
        <v>54</v>
      </c>
      <c r="D75" s="11">
        <f>_XLL.VOSEPOISSONPROB(C75,$F$12,0)</f>
        <v>0.04638078740362851</v>
      </c>
      <c r="E75" s="8">
        <f t="shared" si="1"/>
        <v>0.004120837871183225</v>
      </c>
    </row>
    <row r="76" spans="3:5" ht="12.75">
      <c r="C76" s="7">
        <v>55</v>
      </c>
      <c r="D76" s="11">
        <f>_XLL.VOSEPOISSONPROB(C76,$F$12,0)</f>
        <v>0.042164352185115446</v>
      </c>
      <c r="E76" s="8">
        <f t="shared" si="1"/>
        <v>0.004196989321216038</v>
      </c>
    </row>
    <row r="77" spans="3:5" ht="12.75">
      <c r="C77" s="7">
        <v>56</v>
      </c>
      <c r="D77" s="11">
        <f>_XLL.VOSEPOISSONPROB(C77,$F$12,0)</f>
        <v>0.03764674302242531</v>
      </c>
      <c r="E77" s="8">
        <f t="shared" si="1"/>
        <v>0.0042731349482098</v>
      </c>
    </row>
    <row r="78" spans="3:5" ht="12.75">
      <c r="C78" s="7">
        <v>57</v>
      </c>
      <c r="D78" s="11">
        <f>_XLL.VOSEPOISSONPROB(C78,$F$12,0)</f>
        <v>0.03302345879160212</v>
      </c>
      <c r="E78" s="8">
        <f t="shared" si="1"/>
        <v>0.0043492747526096</v>
      </c>
    </row>
    <row r="79" spans="3:5" ht="12.75">
      <c r="C79" s="7">
        <v>58</v>
      </c>
      <c r="D79" s="11">
        <f>_XLL.VOSEPOISSONPROB(C79,$F$12,0)</f>
        <v>0.028468498958277428</v>
      </c>
      <c r="E79" s="8">
        <f t="shared" si="1"/>
        <v>0.004425408734860747</v>
      </c>
    </row>
    <row r="80" spans="3:5" ht="12.75">
      <c r="C80" s="7">
        <v>59</v>
      </c>
      <c r="D80" s="11">
        <f>_XLL.VOSEPOISSONPROB(C80,$F$12,0)</f>
        <v>0.024125846574811403</v>
      </c>
      <c r="E80" s="8">
        <f t="shared" si="1"/>
        <v>0.004501536895408442</v>
      </c>
    </row>
    <row r="81" spans="3:5" ht="12.75">
      <c r="C81" s="7">
        <v>60</v>
      </c>
      <c r="D81" s="11">
        <f>_XLL.VOSEPOISSONPROB(C81,$F$12,0)</f>
        <v>0.020104872145675377</v>
      </c>
      <c r="E81" s="8">
        <f t="shared" si="1"/>
        <v>0.004577659234697995</v>
      </c>
    </row>
    <row r="82" spans="3:5" ht="12.75">
      <c r="C82" s="7">
        <v>61</v>
      </c>
      <c r="D82" s="11">
        <f>_XLL.VOSEPOISSONPROB(C82,$F$12,0)</f>
        <v>0.016479403398094884</v>
      </c>
      <c r="E82" s="8">
        <f t="shared" si="1"/>
        <v>0.004653775753174272</v>
      </c>
    </row>
    <row r="83" spans="3:5" ht="12.75">
      <c r="C83" s="7">
        <v>62</v>
      </c>
      <c r="D83" s="11">
        <f>_XLL.VOSEPOISSONPROB(C83,$F$12,0)</f>
        <v>0.013289841450077125</v>
      </c>
      <c r="E83" s="8">
        <f t="shared" si="1"/>
        <v>0.004729886451282583</v>
      </c>
    </row>
    <row r="84" spans="3:5" ht="12.75">
      <c r="C84" s="7">
        <v>63</v>
      </c>
      <c r="D84" s="11">
        <f>_XLL.VOSEPOISSONPROB(C84,$F$12,0)</f>
        <v>0.010547493214346657</v>
      </c>
      <c r="E84" s="8">
        <f t="shared" si="1"/>
        <v>0.004805991329467907</v>
      </c>
    </row>
    <row r="85" spans="3:5" ht="12.75">
      <c r="C85" s="7">
        <v>64</v>
      </c>
      <c r="D85" s="11">
        <f>_XLL.VOSEPOISSONPROB(C85,$F$12,0)</f>
        <v>0.008240229073708295</v>
      </c>
      <c r="E85" s="8">
        <f t="shared" si="1"/>
        <v>0.00488209038817522</v>
      </c>
    </row>
    <row r="86" spans="3:5" ht="12.75">
      <c r="C86" s="7">
        <v>65</v>
      </c>
      <c r="D86" s="11">
        <f>_XLL.VOSEPOISSONPROB(C86,$F$12,0)</f>
        <v>0.006338637749006548</v>
      </c>
      <c r="E86" s="8">
        <f aca="true" t="shared" si="2" ref="E86:E121">1-EXP(-C86/$F$16)^-$F$15</f>
        <v>0.0049581836278496105</v>
      </c>
    </row>
    <row r="87" spans="3:5" ht="12.75">
      <c r="C87" s="7">
        <v>66</v>
      </c>
      <c r="D87" s="11">
        <f>_XLL.VOSEPOISSONPROB(C87,$F$12,0)</f>
        <v>0.0048019982947017205</v>
      </c>
      <c r="E87" s="8">
        <f t="shared" si="2"/>
        <v>0.0050342710489359455</v>
      </c>
    </row>
    <row r="88" spans="3:5" ht="12.75">
      <c r="C88" s="7">
        <v>67</v>
      </c>
      <c r="D88" s="11">
        <f>_XLL.VOSEPOISSONPROB(C88,$F$12,0)</f>
        <v>0.0035835808169416518</v>
      </c>
      <c r="E88" s="8">
        <f t="shared" si="2"/>
        <v>0.005110352651879313</v>
      </c>
    </row>
    <row r="89" spans="3:5" ht="12.75">
      <c r="C89" s="7">
        <v>68</v>
      </c>
      <c r="D89" s="11">
        <f>_XLL.VOSEPOISSONPROB(C89,$F$12,0)</f>
        <v>0.002634985894809966</v>
      </c>
      <c r="E89" s="8">
        <f t="shared" si="2"/>
        <v>0.0051864284371244684</v>
      </c>
    </row>
    <row r="90" spans="3:5" ht="12.75">
      <c r="C90" s="7">
        <v>69</v>
      </c>
      <c r="D90" s="11">
        <f>_XLL.VOSEPOISSONPROB(C90,$F$12,0)</f>
        <v>0.0019094100687028247</v>
      </c>
      <c r="E90" s="8">
        <f t="shared" si="2"/>
        <v>0.005262498405116278</v>
      </c>
    </row>
    <row r="91" spans="3:5" ht="12.75">
      <c r="C91" s="7">
        <v>70</v>
      </c>
      <c r="D91" s="11">
        <f>_XLL.VOSEPOISSONPROB(C91,$F$12,0)</f>
        <v>0.0013638643347878591</v>
      </c>
      <c r="E91" s="8">
        <f t="shared" si="2"/>
        <v>0.005338562556299609</v>
      </c>
    </row>
    <row r="92" spans="3:5" ht="12.75">
      <c r="C92" s="7">
        <v>71</v>
      </c>
      <c r="D92" s="11">
        <f>_XLL.VOSEPOISSONPROB(C92,$F$12,0)</f>
        <v>0.000960467841399861</v>
      </c>
      <c r="E92" s="8">
        <f t="shared" si="2"/>
        <v>0.005414620891119215</v>
      </c>
    </row>
    <row r="93" spans="3:5" ht="12.75">
      <c r="C93" s="7">
        <v>72</v>
      </c>
      <c r="D93" s="11">
        <f>_XLL.VOSEPOISSONPROB(C93,$F$12,0)</f>
        <v>0.0006669915565276477</v>
      </c>
      <c r="E93" s="8">
        <f t="shared" si="2"/>
        <v>0.005490673410019964</v>
      </c>
    </row>
    <row r="94" spans="3:5" ht="12.75">
      <c r="C94" s="7">
        <v>73</v>
      </c>
      <c r="D94" s="11">
        <f>_XLL.VOSEPOISSONPROB(C94,$F$12,0)</f>
        <v>0.00045684353186827074</v>
      </c>
      <c r="E94" s="8">
        <f t="shared" si="2"/>
        <v>0.005566720113446388</v>
      </c>
    </row>
    <row r="95" spans="3:5" ht="12.75">
      <c r="C95" s="7">
        <v>74</v>
      </c>
      <c r="D95" s="11">
        <f>_XLL.VOSEPOISSONPROB(C95,$F$12,0)</f>
        <v>0.00030867806207316605</v>
      </c>
      <c r="E95" s="8">
        <f t="shared" si="2"/>
        <v>0.005642761001843355</v>
      </c>
    </row>
    <row r="96" spans="3:5" ht="12.75">
      <c r="C96" s="7">
        <v>75</v>
      </c>
      <c r="D96" s="11">
        <f>_XLL.VOSEPOISSONPROB(C96,$F$12,0)</f>
        <v>0.0002057853747154449</v>
      </c>
      <c r="E96" s="8">
        <f t="shared" si="2"/>
        <v>0.005718796075655397</v>
      </c>
    </row>
    <row r="97" spans="3:5" ht="12.75">
      <c r="C97" s="7">
        <v>76</v>
      </c>
      <c r="D97" s="11">
        <f>_XLL.VOSEPOISSONPROB(C97,$F$12,0)</f>
        <v>0.0001353851149443671</v>
      </c>
      <c r="E97" s="8">
        <f t="shared" si="2"/>
        <v>0.005794825335327158</v>
      </c>
    </row>
    <row r="98" spans="3:5" ht="12.75">
      <c r="C98" s="7">
        <v>77</v>
      </c>
      <c r="D98" s="11">
        <f>_XLL.VOSEPOISSONPROB(C98,$F$12,0)</f>
        <v>8.791241230153491E-05</v>
      </c>
      <c r="E98" s="8">
        <f t="shared" si="2"/>
        <v>0.005870848781303395</v>
      </c>
    </row>
    <row r="99" spans="3:5" ht="12.75">
      <c r="C99" s="7">
        <v>78</v>
      </c>
      <c r="D99" s="11">
        <f>_XLL.VOSEPOISSONPROB(C99,$F$12,0)</f>
        <v>5.635411044970594E-05</v>
      </c>
      <c r="E99" s="8">
        <f t="shared" si="2"/>
        <v>0.005946866414028418</v>
      </c>
    </row>
    <row r="100" spans="3:5" ht="12.75">
      <c r="C100" s="7">
        <v>79</v>
      </c>
      <c r="D100" s="11">
        <f>_XLL.VOSEPOISSONPROB(C100,$F$12,0)</f>
        <v>3.566715851247298E-05</v>
      </c>
      <c r="E100" s="8">
        <f t="shared" si="2"/>
        <v>0.006022878233946871</v>
      </c>
    </row>
    <row r="101" spans="3:5" ht="12.75">
      <c r="C101" s="7">
        <v>80</v>
      </c>
      <c r="D101" s="11">
        <f>_XLL.VOSEPOISSONPROB(C101,$F$12,0)</f>
        <v>2.22919740702927E-05</v>
      </c>
      <c r="E101" s="8">
        <f t="shared" si="2"/>
        <v>0.006098884241503177</v>
      </c>
    </row>
    <row r="102" spans="3:5" ht="12.75">
      <c r="C102" s="7">
        <v>81</v>
      </c>
      <c r="D102" s="11">
        <f>_XLL.VOSEPOISSONPROB(C102,$F$12,0)</f>
        <v>1.3760477821168957E-05</v>
      </c>
      <c r="E102" s="8">
        <f t="shared" si="2"/>
        <v>0.00617488443714187</v>
      </c>
    </row>
    <row r="103" spans="3:5" ht="12.75">
      <c r="C103" s="7">
        <v>82</v>
      </c>
      <c r="D103" s="11">
        <f>_XLL.VOSEPOISSONPROB(C103,$F$12,0)</f>
        <v>8.39053525680996E-06</v>
      </c>
      <c r="E103" s="8">
        <f t="shared" si="2"/>
        <v>0.00625087882130726</v>
      </c>
    </row>
    <row r="104" spans="3:5" ht="12.75">
      <c r="C104" s="7">
        <v>83</v>
      </c>
      <c r="D104" s="11">
        <f>_XLL.VOSEPOISSONPROB(C104,$F$12,0)</f>
        <v>5.05453931133149E-06</v>
      </c>
      <c r="E104" s="8">
        <f t="shared" si="2"/>
        <v>0.00632686739444388</v>
      </c>
    </row>
    <row r="105" spans="3:5" ht="12.75">
      <c r="C105" s="7">
        <v>84</v>
      </c>
      <c r="D105" s="11">
        <f>_XLL.VOSEPOISSONPROB(C105,$F$12,0)</f>
        <v>3.008654351983192E-06</v>
      </c>
      <c r="E105" s="8">
        <f t="shared" si="2"/>
        <v>0.006402850156995932</v>
      </c>
    </row>
    <row r="106" spans="3:5" ht="12.75">
      <c r="C106" s="7">
        <v>85</v>
      </c>
      <c r="D106" s="11">
        <f>_XLL.VOSEPOISSONPROB(C106,$F$12,0)</f>
        <v>1.76979667763715E-06</v>
      </c>
      <c r="E106" s="8">
        <f t="shared" si="2"/>
        <v>0.0064788271094078365</v>
      </c>
    </row>
    <row r="107" spans="3:5" ht="12.75">
      <c r="C107" s="7">
        <v>86</v>
      </c>
      <c r="D107" s="11">
        <f>_XLL.VOSEPOISSONPROB(C107,$F$12,0)</f>
        <v>1.0289515567658277E-06</v>
      </c>
      <c r="E107" s="8">
        <f t="shared" si="2"/>
        <v>0.006554798252123795</v>
      </c>
    </row>
    <row r="108" spans="3:5" ht="12.75">
      <c r="C108" s="7">
        <v>87</v>
      </c>
      <c r="D108" s="11">
        <f>_XLL.VOSEPOISSONPROB(C108,$F$12,0)</f>
        <v>5.913514694056116E-07</v>
      </c>
      <c r="E108" s="8">
        <f t="shared" si="2"/>
        <v>0.0066307635855881175</v>
      </c>
    </row>
    <row r="109" spans="3:5" ht="12.75">
      <c r="C109" s="7">
        <v>88</v>
      </c>
      <c r="D109" s="11">
        <f>_XLL.VOSEPOISSONPROB(C109,$F$12,0)</f>
        <v>3.3599515307137257E-07</v>
      </c>
      <c r="E109" s="8">
        <f t="shared" si="2"/>
        <v>0.006706723110245005</v>
      </c>
    </row>
    <row r="110" spans="3:5" ht="12.75">
      <c r="C110" s="7">
        <v>89</v>
      </c>
      <c r="D110" s="11">
        <f>_XLL.VOSEPOISSONPROB(C110,$F$12,0)</f>
        <v>1.8876132195022515E-07</v>
      </c>
      <c r="E110" s="8">
        <f t="shared" si="2"/>
        <v>0.006782676826538547</v>
      </c>
    </row>
    <row r="111" spans="3:5" ht="12.75">
      <c r="C111" s="7">
        <v>90</v>
      </c>
      <c r="D111" s="11">
        <f>_XLL.VOSEPOISSONPROB(C111,$F$12,0)</f>
        <v>1.0486740108345176E-07</v>
      </c>
      <c r="E111" s="8">
        <f t="shared" si="2"/>
        <v>0.006858624734912944</v>
      </c>
    </row>
    <row r="112" spans="3:5" ht="12.75">
      <c r="C112" s="7">
        <v>91</v>
      </c>
      <c r="D112" s="11">
        <f>_XLL.VOSEPOISSONPROB(C112,$F$12,0)</f>
        <v>5.7619451144749146E-08</v>
      </c>
      <c r="E112" s="8">
        <f t="shared" si="2"/>
        <v>0.006934566835812395</v>
      </c>
    </row>
    <row r="113" spans="3:5" ht="12.75">
      <c r="C113" s="7">
        <v>92</v>
      </c>
      <c r="D113" s="11">
        <f>_XLL.VOSEPOISSONPROB(C113,$F$12,0)</f>
        <v>3.131491910040793E-08</v>
      </c>
      <c r="E113" s="8">
        <f t="shared" si="2"/>
        <v>0.007010503129680989</v>
      </c>
    </row>
    <row r="114" spans="3:5" ht="12.75">
      <c r="C114" s="7">
        <v>93</v>
      </c>
      <c r="D114" s="11">
        <f>_XLL.VOSEPOISSONPROB(C114,$F$12,0)</f>
        <v>1.6835978010972364E-08</v>
      </c>
      <c r="E114" s="8">
        <f t="shared" si="2"/>
        <v>0.007086433616962595</v>
      </c>
    </row>
    <row r="115" spans="3:5" ht="12.75">
      <c r="C115" s="7">
        <v>94</v>
      </c>
      <c r="D115" s="11">
        <f>_XLL.VOSEPOISSONPROB(C115,$F$12,0)</f>
        <v>8.955307452645394E-09</v>
      </c>
      <c r="E115" s="8">
        <f t="shared" si="2"/>
        <v>0.007162358298101301</v>
      </c>
    </row>
    <row r="116" spans="3:5" ht="12.75">
      <c r="C116" s="7">
        <v>95</v>
      </c>
      <c r="D116" s="11">
        <f>_XLL.VOSEPOISSONPROB(C116,$F$12,0)</f>
        <v>4.713319711918677E-09</v>
      </c>
      <c r="E116" s="8">
        <f t="shared" si="2"/>
        <v>0.007238277173541197</v>
      </c>
    </row>
    <row r="117" spans="3:5" ht="12.75">
      <c r="C117" s="7">
        <v>96</v>
      </c>
      <c r="D117" s="11">
        <f>_XLL.VOSEPOISSONPROB(C117,$F$12,0)</f>
        <v>2.454854016624103E-09</v>
      </c>
      <c r="E117" s="8">
        <f t="shared" si="2"/>
        <v>0.0073141902437260375</v>
      </c>
    </row>
    <row r="118" spans="3:5" ht="12.75">
      <c r="C118" s="7">
        <v>97</v>
      </c>
      <c r="D118" s="11">
        <f>_XLL.VOSEPOISSONPROB(C118,$F$12,0)</f>
        <v>1.265388668362976E-09</v>
      </c>
      <c r="E118" s="8">
        <f t="shared" si="2"/>
        <v>0.007390097509099913</v>
      </c>
    </row>
    <row r="119" spans="3:5" ht="12.75">
      <c r="C119" s="7">
        <v>98</v>
      </c>
      <c r="D119" s="11">
        <f>_XLL.VOSEPOISSONPROB(C119,$F$12,0)</f>
        <v>6.456064634505082E-10</v>
      </c>
      <c r="E119" s="8">
        <f t="shared" si="2"/>
        <v>0.007465998970106469</v>
      </c>
    </row>
    <row r="120" spans="3:5" ht="12.75">
      <c r="C120" s="7">
        <v>99</v>
      </c>
      <c r="D120" s="11">
        <f>_XLL.VOSEPOISSONPROB(C120,$F$12,0)</f>
        <v>3.2606387042953673E-10</v>
      </c>
      <c r="E120" s="8">
        <f t="shared" si="2"/>
        <v>0.0075418946271897935</v>
      </c>
    </row>
    <row r="121" spans="3:5" ht="12.75">
      <c r="C121" s="9">
        <v>100</v>
      </c>
      <c r="D121" s="12">
        <f>_XLL.VOSEPOISSONPROB(C121,$F$12,0)</f>
        <v>1.6303193521477733E-10</v>
      </c>
      <c r="E121" s="10">
        <f t="shared" si="2"/>
        <v>0.007617784480793532</v>
      </c>
    </row>
  </sheetData>
  <sheetProtection/>
  <mergeCells count="9">
    <mergeCell ref="B4:I8"/>
    <mergeCell ref="B10:E10"/>
    <mergeCell ref="B11:E11"/>
    <mergeCell ref="B12:E12"/>
    <mergeCell ref="B19:E19"/>
    <mergeCell ref="B14:F14"/>
    <mergeCell ref="B15:E15"/>
    <mergeCell ref="B16:E16"/>
    <mergeCell ref="B18:E1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2004-06-20T09:39:55Z</dcterms:created>
  <dcterms:modified xsi:type="dcterms:W3CDTF">2009-11-14T09:59:20Z</dcterms:modified>
  <cp:category/>
  <cp:version/>
  <cp:contentType/>
  <cp:contentStatus/>
</cp:coreProperties>
</file>