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3150" windowWidth="19440" windowHeight="12105" activeTab="0"/>
  </bookViews>
  <sheets>
    <sheet name="Sheet1" sheetId="1" r:id="rId1"/>
  </sheets>
  <definedNames>
    <definedName name="B0">'Sheet1'!$H$2</definedName>
    <definedName name="Beta0">'Sheet1'!$H$2</definedName>
    <definedName name="Beta1">'Sheet1'!$H$3</definedName>
    <definedName name="h">'Sheet1'!$H$4</definedName>
    <definedName name="RiskAutoStopPercChange">1.5</definedName>
    <definedName name="RiskCollectDistributionSamples">1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  <definedName name="solver_adj" localSheetId="0" hidden="1">'Sheet1'!$H$2:$H$4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'Sheet1'!$H$4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'Sheet1'!$H$5</definedName>
    <definedName name="solver_pre" localSheetId="0" hidden="1">0.000001</definedName>
    <definedName name="solver_rel1" localSheetId="0" hidden="1">3</definedName>
    <definedName name="solver_rhs1" localSheetId="0" hidden="1">0.0000001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<sst xmlns="http://schemas.openxmlformats.org/spreadsheetml/2006/main" count="20" uniqueCount="19">
  <si>
    <t>Accidents</t>
  </si>
  <si>
    <t>Year</t>
  </si>
  <si>
    <t>h</t>
  </si>
  <si>
    <t>E(Accidents)</t>
  </si>
  <si>
    <t>LogL</t>
  </si>
  <si>
    <t>D3:D18</t>
  </si>
  <si>
    <t>Historica accident rates</t>
  </si>
  <si>
    <t>=EXP(Beta0+Beta1*B3)</t>
  </si>
  <si>
    <t>=VosePolyaProb10(D3,1/h,C3*h,0)</t>
  </si>
  <si>
    <t>E3:E18</t>
  </si>
  <si>
    <t>=SUM(E3:E18)</t>
  </si>
  <si>
    <t>H5 (maximised)</t>
  </si>
  <si>
    <t>C3:C21</t>
  </si>
  <si>
    <t>=VosePolya(1/h,C19*h)</t>
  </si>
  <si>
    <t>D19:D22 (output)</t>
  </si>
  <si>
    <t>Formulae table</t>
  </si>
  <si>
    <t>Beta0</t>
  </si>
  <si>
    <t>Beta1</t>
  </si>
  <si>
    <r>
      <rPr>
        <b/>
        <sz val="10"/>
        <rFont val="Times New Roman"/>
        <family val="1"/>
      </rPr>
      <t>Technique:</t>
    </r>
    <r>
      <rPr>
        <sz val="10"/>
        <rFont val="Times New Roman"/>
        <family val="1"/>
      </rPr>
      <t xml:space="preserve"> fit a Pólya regression to historic data (year &lt;=0) and project out the next three years on annual sports accidents. The population is considered constant.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</si>
</sst>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4"/>
          <c:w val="0.96325"/>
          <c:h val="0.932"/>
        </c:manualLayout>
      </c:layout>
      <c:scatterChart>
        <c:scatterStyle val="lineMarker"/>
        <c:varyColors val="0"/>
        <c:ser>
          <c:idx val="0"/>
          <c:order val="0"/>
          <c:tx>
            <c:v>Expected rate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Sheet1!$B$3:$B$21</c:f>
              <c:numCache/>
            </c:numRef>
          </c:xVal>
          <c:yVal>
            <c:numRef>
              <c:f>Sheet1!$C$3:$C$21</c:f>
              <c:numCache/>
            </c:numRef>
          </c:yVal>
          <c:smooth val="0"/>
        </c:ser>
        <c:ser>
          <c:idx val="1"/>
          <c:order val="1"/>
          <c:tx>
            <c:v>Historic counts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Sheet1!$B$3:$B$18</c:f>
              <c:numCache/>
            </c:numRef>
          </c:xVal>
          <c:yVal>
            <c:numRef>
              <c:f>Sheet1!$D$3:$D$18</c:f>
              <c:numCache/>
            </c:numRef>
          </c:yVal>
          <c:smooth val="0"/>
        </c:ser>
        <c:ser>
          <c:idx val="2"/>
          <c:order val="2"/>
          <c:tx>
            <c:v>Projected counts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Sheet1!$B$19:$B$21</c:f>
              <c:numCache/>
            </c:numRef>
          </c:xVal>
          <c:yVal>
            <c:numRef>
              <c:f>Sheet1!$D$19:$D$21</c:f>
              <c:numCache/>
            </c:numRef>
          </c:yVal>
          <c:smooth val="0"/>
        </c:ser>
        <c:axId val="12617095"/>
        <c:axId val="46444992"/>
      </c:scatterChart>
      <c:valAx>
        <c:axId val="12617095"/>
        <c:scaling>
          <c:orientation val="minMax"/>
          <c:max val="5"/>
          <c:min val="-1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 val="autoZero"/>
        <c:crossBetween val="midCat"/>
        <c:dispUnits/>
      </c:valAx>
      <c:valAx>
        <c:axId val="4644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0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6565"/>
          <c:w val="0.2682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13</xdr:row>
      <xdr:rowOff>76200</xdr:rowOff>
    </xdr:from>
    <xdr:to>
      <xdr:col>12</xdr:col>
      <xdr:colOff>561975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009900" y="2181225"/>
        <a:ext cx="47720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13</xdr:col>
      <xdr:colOff>0</xdr:colOff>
      <xdr:row>4</xdr:row>
      <xdr:rowOff>123825</xdr:rowOff>
    </xdr:to>
    <xdr:pic>
      <xdr:nvPicPr>
        <xdr:cNvPr id="2" name="Picture 1" descr="vose software logo small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61925"/>
          <a:ext cx="2438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O21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.57421875" style="0" customWidth="1"/>
    <col min="3" max="3" width="12.421875" style="0" bestFit="1" customWidth="1"/>
    <col min="4" max="4" width="9.7109375" style="0" bestFit="1" customWidth="1"/>
    <col min="6" max="6" width="3.8515625" style="0" customWidth="1"/>
    <col min="7" max="7" width="15.7109375" style="0" customWidth="1"/>
  </cols>
  <sheetData>
    <row r="2" spans="2:8" ht="12.75">
      <c r="B2" s="22" t="s">
        <v>1</v>
      </c>
      <c r="C2" s="23" t="s">
        <v>3</v>
      </c>
      <c r="D2" s="24" t="s">
        <v>0</v>
      </c>
      <c r="E2" s="23" t="s">
        <v>4</v>
      </c>
      <c r="G2" s="1" t="s">
        <v>16</v>
      </c>
      <c r="H2" s="2">
        <v>7.1019270901980915</v>
      </c>
    </row>
    <row r="3" spans="2:8" ht="12.75">
      <c r="B3" s="10">
        <v>-15</v>
      </c>
      <c r="C3" s="11">
        <f aca="true" t="shared" si="0" ref="C3:C21">EXP(Beta0+Beta1*B3)</f>
        <v>780.6965644557016</v>
      </c>
      <c r="D3" s="12">
        <v>668</v>
      </c>
      <c r="E3" s="11">
        <f>_XLL.VOSEPOLYAPROB10(D3,1/h,C3*h,0)</f>
        <v>-2.8811223105432404</v>
      </c>
      <c r="G3" s="3" t="s">
        <v>17</v>
      </c>
      <c r="H3" s="4">
        <v>0.02944936917841662</v>
      </c>
    </row>
    <row r="4" spans="2:8" ht="12.75">
      <c r="B4" s="10">
        <v>-14</v>
      </c>
      <c r="C4" s="11">
        <f t="shared" si="0"/>
        <v>804.0294691671758</v>
      </c>
      <c r="D4" s="12">
        <v>486</v>
      </c>
      <c r="E4" s="11">
        <f>_XLL.VOSEPOLYAPROB10(D4,1/h,C4*h,0)</f>
        <v>-2.9817723151950353</v>
      </c>
      <c r="G4" s="5" t="s">
        <v>2</v>
      </c>
      <c r="H4" s="6">
        <v>0.174213692983271</v>
      </c>
    </row>
    <row r="5" spans="2:8" ht="12.75">
      <c r="B5" s="10">
        <v>-13</v>
      </c>
      <c r="C5" s="11">
        <f t="shared" si="0"/>
        <v>828.059731170921</v>
      </c>
      <c r="D5" s="12">
        <v>658</v>
      </c>
      <c r="E5" s="11">
        <f>_XLL.VOSEPOLYAPROB10(D5,1/h,C5*h,0)</f>
        <v>-2.9066851697211855</v>
      </c>
      <c r="G5" s="5" t="s">
        <v>4</v>
      </c>
      <c r="H5" s="6">
        <f>SUM(E3:E18)</f>
        <v>-51.20208233166034</v>
      </c>
    </row>
    <row r="6" spans="2:5" ht="12.75">
      <c r="B6" s="10">
        <v>-12</v>
      </c>
      <c r="C6" s="11">
        <f t="shared" si="0"/>
        <v>852.808192586644</v>
      </c>
      <c r="D6" s="12">
        <v>900</v>
      </c>
      <c r="E6" s="11">
        <f>_XLL.VOSEPOLYAPROB10(D6,1/h,C6*h,0)</f>
        <v>-2.9852104918502076</v>
      </c>
    </row>
    <row r="7" spans="2:15" ht="12.75" customHeight="1">
      <c r="B7" s="10">
        <v>-11</v>
      </c>
      <c r="C7" s="11">
        <f t="shared" si="0"/>
        <v>878.296318448529</v>
      </c>
      <c r="D7" s="12">
        <v>1161</v>
      </c>
      <c r="E7" s="11">
        <f>_XLL.VOSEPOLYAPROB10(D7,1/h,C7*h,0)</f>
        <v>-3.1979546382619173</v>
      </c>
      <c r="G7" s="34" t="s">
        <v>15</v>
      </c>
      <c r="H7" s="35"/>
      <c r="I7" s="35"/>
      <c r="J7" s="35"/>
      <c r="K7" s="36"/>
      <c r="M7" s="25" t="s">
        <v>18</v>
      </c>
      <c r="N7" s="26"/>
      <c r="O7" s="27"/>
    </row>
    <row r="8" spans="2:15" ht="12.75">
      <c r="B8" s="10">
        <v>-10</v>
      </c>
      <c r="C8" s="11">
        <f t="shared" si="0"/>
        <v>904.5462153224647</v>
      </c>
      <c r="D8" s="12">
        <v>1833</v>
      </c>
      <c r="E8" s="11">
        <f>_XLL.VOSEPOLYAPROB10(D8,1/h,C8*h,0)</f>
        <v>-4.083788694200583</v>
      </c>
      <c r="G8" s="7" t="s">
        <v>5</v>
      </c>
      <c r="H8" s="40" t="s">
        <v>6</v>
      </c>
      <c r="I8" s="41"/>
      <c r="J8" s="41"/>
      <c r="K8" s="42"/>
      <c r="M8" s="28"/>
      <c r="N8" s="29"/>
      <c r="O8" s="30"/>
    </row>
    <row r="9" spans="2:15" ht="12.75">
      <c r="B9" s="10">
        <v>-9</v>
      </c>
      <c r="C9" s="11">
        <f t="shared" si="0"/>
        <v>931.5806504796859</v>
      </c>
      <c r="D9" s="12">
        <v>905</v>
      </c>
      <c r="E9" s="11">
        <f>_XLL.VOSEPOLYAPROB10(D9,1/h,C9*h,0)</f>
        <v>-2.9849796091398133</v>
      </c>
      <c r="G9" s="8" t="s">
        <v>12</v>
      </c>
      <c r="H9" s="43" t="s">
        <v>7</v>
      </c>
      <c r="I9" s="44"/>
      <c r="J9" s="44"/>
      <c r="K9" s="45"/>
      <c r="M9" s="28"/>
      <c r="N9" s="29"/>
      <c r="O9" s="30"/>
    </row>
    <row r="10" spans="2:15" ht="12.75">
      <c r="B10" s="10">
        <v>-8</v>
      </c>
      <c r="C10" s="11">
        <f t="shared" si="0"/>
        <v>959.42307164347</v>
      </c>
      <c r="D10" s="12">
        <v>1204</v>
      </c>
      <c r="E10" s="11">
        <f>_XLL.VOSEPOLYAPROB10(D10,1/h,C10*h,0)</f>
        <v>-3.176627836214713</v>
      </c>
      <c r="G10" s="8" t="s">
        <v>9</v>
      </c>
      <c r="H10" s="43" t="s">
        <v>8</v>
      </c>
      <c r="I10" s="44"/>
      <c r="J10" s="44"/>
      <c r="K10" s="45"/>
      <c r="M10" s="28"/>
      <c r="N10" s="29"/>
      <c r="O10" s="30"/>
    </row>
    <row r="11" spans="2:15" ht="12.75">
      <c r="B11" s="10">
        <v>-7</v>
      </c>
      <c r="C11" s="11">
        <f t="shared" si="0"/>
        <v>988.0976273260027</v>
      </c>
      <c r="D11" s="12">
        <v>876</v>
      </c>
      <c r="E11" s="11">
        <f>_XLL.VOSEPOLYAPROB10(D11,1/h,C11*h,0)</f>
        <v>-2.98711702183337</v>
      </c>
      <c r="G11" s="8" t="s">
        <v>11</v>
      </c>
      <c r="H11" s="43" t="s">
        <v>10</v>
      </c>
      <c r="I11" s="44"/>
      <c r="J11" s="44"/>
      <c r="K11" s="45"/>
      <c r="M11" s="28"/>
      <c r="N11" s="29"/>
      <c r="O11" s="30"/>
    </row>
    <row r="12" spans="2:15" ht="12.75">
      <c r="B12" s="10">
        <v>-6</v>
      </c>
      <c r="C12" s="11">
        <f t="shared" si="0"/>
        <v>1017.6291877730563</v>
      </c>
      <c r="D12" s="12">
        <v>383</v>
      </c>
      <c r="E12" s="11">
        <f>_XLL.VOSEPOLYAPROB10(D12,1/h,C12*h,0)</f>
        <v>-3.4865441132708987</v>
      </c>
      <c r="G12" s="9" t="s">
        <v>14</v>
      </c>
      <c r="H12" s="37" t="s">
        <v>13</v>
      </c>
      <c r="I12" s="38"/>
      <c r="J12" s="38"/>
      <c r="K12" s="39"/>
      <c r="M12" s="31"/>
      <c r="N12" s="32"/>
      <c r="O12" s="33"/>
    </row>
    <row r="13" spans="2:5" ht="12.75">
      <c r="B13" s="10">
        <v>-5</v>
      </c>
      <c r="C13" s="11">
        <f t="shared" si="0"/>
        <v>1048.0433665346566</v>
      </c>
      <c r="D13" s="12">
        <v>1408</v>
      </c>
      <c r="E13" s="11">
        <f>_XLL.VOSEPOLYAPROB10(D13,1/h,C13*h,0)</f>
        <v>-3.2950028792313817</v>
      </c>
    </row>
    <row r="14" spans="2:5" ht="12.75">
      <c r="B14" s="10">
        <v>-4</v>
      </c>
      <c r="C14" s="11">
        <f t="shared" si="0"/>
        <v>1079.3665426804296</v>
      </c>
      <c r="D14" s="12">
        <v>392</v>
      </c>
      <c r="E14" s="11">
        <f>_XLL.VOSEPOLYAPROB10(D14,1/h,C14*h,0)</f>
        <v>-3.552467079173361</v>
      </c>
    </row>
    <row r="15" spans="2:5" ht="12.75">
      <c r="B15" s="10">
        <v>-3</v>
      </c>
      <c r="C15" s="11">
        <f t="shared" si="0"/>
        <v>1111.6258836789052</v>
      </c>
      <c r="D15" s="12">
        <v>716</v>
      </c>
      <c r="E15" s="11">
        <f>_XLL.VOSEPOLYAPROB10(D15,1/h,C15*h,0)</f>
        <v>-3.0907223255111105</v>
      </c>
    </row>
    <row r="16" spans="2:5" ht="12.75">
      <c r="B16" s="10">
        <v>-2</v>
      </c>
      <c r="C16" s="11">
        <f t="shared" si="0"/>
        <v>1144.8493689606305</v>
      </c>
      <c r="D16" s="12">
        <v>1349</v>
      </c>
      <c r="E16" s="11">
        <f>_XLL.VOSEPOLYAPROB10(D16,1/h,C16*h,0)</f>
        <v>-3.1921708404478824</v>
      </c>
    </row>
    <row r="17" spans="2:5" ht="12.75">
      <c r="B17" s="10">
        <v>-1</v>
      </c>
      <c r="C17" s="11">
        <f t="shared" si="0"/>
        <v>1179.0658141855095</v>
      </c>
      <c r="D17" s="12">
        <v>1409</v>
      </c>
      <c r="E17" s="11">
        <f>_XLL.VOSEPOLYAPROB10(D17,1/h,C17*h,0)</f>
        <v>-3.2175517007680283</v>
      </c>
    </row>
    <row r="18" spans="2:5" ht="12.75">
      <c r="B18" s="13">
        <v>0</v>
      </c>
      <c r="C18" s="14">
        <f t="shared" si="0"/>
        <v>1214.304896235431</v>
      </c>
      <c r="D18" s="15">
        <v>1370</v>
      </c>
      <c r="E18" s="14">
        <f>_XLL.VOSEPOLYAPROB10(D18,1/h,C18*h,0)</f>
        <v>-3.18236530629762</v>
      </c>
    </row>
    <row r="19" spans="2:5" ht="12.75">
      <c r="B19" s="16">
        <v>1</v>
      </c>
      <c r="C19" s="17">
        <f t="shared" si="0"/>
        <v>1250.5971789538658</v>
      </c>
      <c r="D19" s="18">
        <f>_XLL.VOSEPOLYA(1/h,C19*h)</f>
        <v>1349</v>
      </c>
      <c r="E19" s="19"/>
    </row>
    <row r="20" spans="2:5" ht="12.75">
      <c r="B20" s="10">
        <v>2</v>
      </c>
      <c r="C20" s="11">
        <f t="shared" si="0"/>
        <v>1287.9741396547408</v>
      </c>
      <c r="D20" s="20">
        <f>_XLL.VOSEPOLYA(1/h,C20*h)</f>
        <v>1125</v>
      </c>
      <c r="E20" s="19"/>
    </row>
    <row r="21" spans="2:5" ht="12.75">
      <c r="B21" s="13">
        <v>3</v>
      </c>
      <c r="C21" s="14">
        <f t="shared" si="0"/>
        <v>1326.4681964235936</v>
      </c>
      <c r="D21" s="21">
        <f>_XLL.VOSEPOLYA(1/h,C21*h)</f>
        <v>2105</v>
      </c>
      <c r="E21" s="19"/>
    </row>
  </sheetData>
  <sheetProtection/>
  <mergeCells count="7">
    <mergeCell ref="M7:O12"/>
    <mergeCell ref="G7:K7"/>
    <mergeCell ref="H12:K12"/>
    <mergeCell ref="H8:K8"/>
    <mergeCell ref="H9:K9"/>
    <mergeCell ref="H10:K10"/>
    <mergeCell ref="H11:K11"/>
  </mergeCells>
  <printOptions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2007-06-21T20:11:18Z</dcterms:created>
  <dcterms:modified xsi:type="dcterms:W3CDTF">2009-11-14T09:59:08Z</dcterms:modified>
  <cp:category/>
  <cp:version/>
  <cp:contentType/>
  <cp:contentStatus/>
</cp:coreProperties>
</file>