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/>
  <mc:AlternateContent xmlns:mc="http://schemas.openxmlformats.org/markup-compatibility/2006">
    <mc:Choice Requires="x15">
      <x15ac:absPath xmlns:x15ac="http://schemas.microsoft.com/office/spreadsheetml/2010/11/ac" url="https://vosesoft-my.sharepoint.com/personal/david_vose_vosesoftware_com/Documents/Files/Marketing/YouTube/"/>
    </mc:Choice>
  </mc:AlternateContent>
  <xr:revisionPtr revIDLastSave="0" documentId="8_{6F21EA8F-8565-45C9-BD35-CFABE6B5AA80}" xr6:coauthVersionLast="47" xr6:coauthVersionMax="47" xr10:uidLastSave="{00000000-0000-0000-0000-000000000000}"/>
  <bookViews>
    <workbookView xWindow="75480" yWindow="-10830" windowWidth="29220" windowHeight="19545" xr2:uid="{66AFC6B2-AD21-4103-AED0-5BA3EF74098A}"/>
  </bookViews>
  <sheets>
    <sheet name="Subscription model" sheetId="1" r:id="rId1"/>
    <sheet name="Rating model" sheetId="5" r:id="rId2"/>
    <sheet name="Rating model (2)" sheetId="6" r:id="rId3"/>
    <sheet name="ModelRiskCharts" sheetId="4" state="hidden" r:id="rId6"/>
  </sheets>
  <definedNames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5000000</definedName>
    <definedName name="SimOpt_RefreshExcel" hidden="1">0</definedName>
    <definedName name="SimOpt_RefreshRate" hidden="1">10</definedName>
    <definedName name="SimOpt_SamplesCount" hidden="1">5000</definedName>
    <definedName name="SimOpt_Seed0" hidden="1">0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topOnOutputError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TransitionMatrix">'Subscription model'!$D$4:$M$13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<sst xmlns="http://schemas.openxmlformats.org/spreadsheetml/2006/main" count="163" uniqueCount="55">
  <si>
    <t>State in year T+1</t>
  </si>
  <si>
    <t>Transition matrix</t>
  </si>
  <si>
    <t>State in year T</t>
  </si>
  <si>
    <t>Prospect</t>
  </si>
  <si>
    <t>1 yr sub</t>
  </si>
  <si>
    <t>2 yr sub: yr 1</t>
  </si>
  <si>
    <t>2 yr sub: yr 2</t>
  </si>
  <si>
    <t>3 yr sub: yr 1</t>
  </si>
  <si>
    <t>3 yr sub: yr 2</t>
  </si>
  <si>
    <t>3 yr sub: yr 3</t>
  </si>
  <si>
    <t>Rest: yr 1</t>
  </si>
  <si>
    <t>Rest: yr 2</t>
  </si>
  <si>
    <t>Gone</t>
  </si>
  <si>
    <t>Counts with prospects injection</t>
  </si>
  <si>
    <t>Now</t>
  </si>
  <si>
    <t>Yr 1</t>
  </si>
  <si>
    <t>Yr 2</t>
  </si>
  <si>
    <t>Yr 3</t>
  </si>
  <si>
    <t>Yr 4</t>
  </si>
  <si>
    <t>Yr 5</t>
  </si>
  <si>
    <t>Yr 6</t>
  </si>
  <si>
    <t>Yr 7</t>
  </si>
  <si>
    <t>New prospects cf current rate</t>
  </si>
  <si>
    <t>Min %</t>
  </si>
  <si>
    <t>Mode %</t>
  </si>
  <si>
    <t>Max %</t>
  </si>
  <si>
    <t>Simulated % of current rate</t>
  </si>
  <si>
    <t>Membership &amp; Revenue Forecast</t>
  </si>
  <si>
    <t>Annual membership fee</t>
  </si>
  <si>
    <t xml:space="preserve">TOTAL </t>
  </si>
  <si>
    <t>Member-years sold</t>
  </si>
  <si>
    <t>$M</t>
  </si>
  <si>
    <t>Gross revenue</t>
  </si>
  <si>
    <t>Moody's 1 year transition probability matrix</t>
  </si>
  <si>
    <t>Forecast period (years)</t>
  </si>
  <si>
    <t>Ref: https://pages.stern.nyu.edu/~eelton/working_papers/corp%20bonds/all%20tables%20and%20figures%201.pdf</t>
  </si>
  <si>
    <t>Year T+1</t>
  </si>
  <si>
    <t>Aaa</t>
  </si>
  <si>
    <t>Aa</t>
  </si>
  <si>
    <t>A</t>
  </si>
  <si>
    <t>Baa</t>
  </si>
  <si>
    <t>Ba</t>
  </si>
  <si>
    <t>B</t>
  </si>
  <si>
    <t>Caa</t>
  </si>
  <si>
    <t>Default</t>
  </si>
  <si>
    <t>Rows sum</t>
  </si>
  <si>
    <t>Year T</t>
  </si>
  <si>
    <t># corporations</t>
  </si>
  <si>
    <t>Rating</t>
  </si>
  <si>
    <t>Total</t>
  </si>
  <si>
    <t>Multiplier</t>
  </si>
  <si>
    <t>DSN Files Count:</t>
  </si>
  <si>
    <t>Charts</t>
  </si>
  <si>
    <t>PABGAEkATABUAEUAUgBTAD4ADQAKADwALwBDAE4AVAA6ADAADQAKAEYASQBMAFQARQBSAFMAPgANAAoAPABQAEEARwBFAFMAPgANAAoAQwBOAFQAOgA0AA0ACgBDAFUAUgBQAEEARwBFADoAMgANAAoATgA6ADEADQAKAFQAWQBQAEUAOgAzAA0ACgBOAE0AOgBDAHUAbQB1AGwAQQANAAoAUwBJAE0ASQBEADoAMAANAAoAUwBFAEwAUwA6ADEADQAKAEMAVQBSAFMARQBMADoAMAANAAoAVABQADoAMAANAAoAUgBHADoAMAANAAoATgBNADoAJwBbACMAIwBUAEgASQBTAFcAQgAjACMAXQBTAHUAYgBzAGMAcgBpAHAAdABpAG8AbgAgAG0AbwBkAGUAbAAnACEATQAkADQAMwANAAoAQwBMAFIAOgA2ADUAOAAxADIAMwAxAA0ACgBUAFIAQQBOAFMAUAA6ADAADQAKAFMASQBNADoAMAANAAoAPABTAEUATABfAE8AUABUAEkATwBOAFMAPgANAAoAQwBOAFQAOgAzAA0ACgBOAE0AOgAzAA0ACgBUAFAAOgAxAA0ACgBWAEEATAA6ADAALgAxADAAMAAwADAAMAAwADAAMAAwAA0ACgBOAE0AOgA0AA0ACgBUAFAAOgAxAA0ACgBWAEEATAA6ADAALgA5ADAAMAAwADAAMAAwADAAMAAwAA0ACgBOAE0AOgA1AA0ACgBUAFAAOgAyAA0ACgBWAEEATAA6AA0ACgA8AC8AUwBFAEwAXwBPAFAAVABJAE8ATgBTAD4ADQAKADwATwBQAFQASQBPAE4AUwA+AA0ACgBDAE4AVAA6ADEAMwAwAA0ACgBOAE0AOgBDAGgAYQByAHQAXwBUAGkAdABsAGUADQAKAFQAUAA6ADIADQAKAFYAQQBMADoADQAKAE4ATQA6AHMAbABpAGQAZQByAHMADQAKAFQAUAA6ADAADQAKAFYAQQBMADoAMAANAAoATgBNADoAcwBsAGkAZABlAHIAcwBfAGMAdQBtAHUAbAANAAoAVABQADoAMAANAAoAVgBBAEwAOgAxAA0ACgBOAE0AOgBsAGUAZwBlAG4AZAANAAoAVABQADoAMAANAAoAVgBBAEwAOgAxAA0ACgBOAE0AOgBOAEIAYQByAHMADQAKAFQAUAA6ADAADQAKAFYAQQBMADoALQAxAA0ACgBOAE0AOgBZAEwAYQBiAGUAbAANAAoAVABQADoAMgANAAoAVgBBAEwAOgANAAoATgBNADoATwB2AGUAcgBsAGEAeQBWAGEAcgBzAA0ACgBUAFAAOgAwAA0ACgBWAEEATAA6ADM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EwAaQBuAGUAVAB5AHAAZQANAAoAVABQADoAMAANAAoAVgBBAEwAOgAx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MQAwADAAMAAwADAAMAAuADAAMAAwADAAMAAwADAAMAAwADA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EQAZQBjAGkAbQBhAGwAcwANAAoAVABQADoAMQANAAoAVgBBAEwAOgBuAGEAbgANAAoATgBNADoAWABfAEEAeABpAHMAXwBEAGUAYwBpAG0AYQBsAHMARABhAHQAYQANAAoAVABQADoAMQANAAoAVgBBAEwAOgBuAGEAbg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MQANAAoATgBNADoAWQBfAEEAeABpAHMAXwBDAHUAcwB0AG8AbQBGAG8AcgBtAGEAdAANAAoAVABQADoAMgANAAoAVgBBAEwAOgANAAoATgBNADoAWQBfAEEAeABpAHMAXwBMAG8AZwBhAHIAaQB0AGgAbQBpAGMADQAKAFQAUAA6ADAADQAKAFYAQQBMADoAMAANAAoATgBNADoAWQBfAEEAeABpAHMAXwBEAGUAYwBpAG0AYQBsAHMADQAKAFQAUAA6ADEADQAKAFYAQQBMADoAbgBhAG4ADQAKAE4ATQA6AFkAXwBBAHgAaQBzAF8ARABlAGMAaQBtAGEAbABzAEQAYQB0AGEADQAKAFQAUAA6ADEADQAKAFYAQQBMADoAbgBhAG4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HMAXwBYAF8ARABlAGMAaQBtAGEAbABzAA0ACgBUAFAAOgAxAA0ACgBWAEEATAA6AG4AYQBuAA0ACgBOAE0AOgBDAHUAbQB1AGwAUwBsAGkAZABlAHIAcwBfAFAAXwBEAGUAYwBpAG0AYQBsAHMADQAKAFQAUAA6ADEADQAKAFYAQQBMADoAbgBhAG4ADQAKAE4ATQA6AEMAdQBtAHUAbABTAGwAaQBkAGUAcgBzAE4AdQBtAGIAZQByAA0ACgBUAFAAOgAwAA0ACgBWAEEATAA6ADIADQAKAE4ATQA6AEMAdQBtAHUAbABTAGwAaQBkAGUAcgBTAGgAbwB3ADAADQAKAFQAUAA6ADAADQAKAFYAQQBMADoAMQANAAoATgBNADoAQwB1AG0AdQBsAFMAbABpAGQAZQByAFQAeQBwAGUAMAANAAoAVABQADoAMAANAAoAVgBBAEwAOgAyAA0ACgBOAE0AOgBDAHUAbQB1AGwAUwBsAGkAZABlAHIAVgBhAGwAdQBlADAADQAKAFQAUAA6ADEADQAKAFYAQQBMADoAMAAuADAANQAwADAAMAAwADAAMAAwADAADQAKAE4ATQA6AEMAdQBtAHUAbABTAGwAaQBkAGUAcgBMAGEAYgBlAGwAVAB5AHAAZQAwAA0ACgBUAFAAOgAwAA0ACgBWAEEATAA6ADEADQAKAE4ATQA6AEMAdQBtAHUAbABTAGwAaQBkAGUAcgBGAG8AbgB0ADA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FMAdAB5AGwAZQAwAA0ACgBUAFAAOgAwAA0ACgBWAEEATAA6ADEADQAKAE4ATQA6AEMAdQBtAHUAbABTAGwAaQBkAGUAcgBXAGUAaQBnAGgAdAAwAA0ACgBUAFAAOgAwAA0ACgBWAEEATAA6ADIADQAKAE4ATQA6AEMAdQBtAHUAbABTAGwAaQBkAGUAcgBTAGgAbwB3ADEADQAKAFQAUAA6ADAADQAKAFYAQQBMADoAMQANAAoATgBNADoAQwB1AG0AdQBsAFMAbABpAGQAZQByAFQAeQBwAGUAMQANAAoAVABQADoAMAANAAoAVgBBAEwAOgAyAA0ACgBOAE0AOgBDAHUAbQB1AGwAUwBsAGkAZABlAHIAVgBhAGwAdQBlADEADQAKAFQAUAA6ADEADQAKAFYAQQBMADoAMAAuADkANQAwADAAMAAwADAAMAAwADAADQAKAE4ATQA6AEMAdQBtAHUAbABTAGwAaQBkAGUAcgBMAGEAYgBlAGwAVAB5AHAAZQAxAA0ACgBUAFAAOgAwAA0ACgBWAEEATAA6ADEADQAKAE4ATQA6AEMAdQBtAHUAbABTAGwAaQBkAGUAcgBGAG8AbgB0ADE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FMAdAB5AGwAZQAxAA0ACgBUAFAAOgAwAA0ACgBWAEEATAA6ADEADQAKAE4ATQA6AEMAdQBtAHUAbABTAGwAaQBkAGUAcgBXAGUAaQBnAGgAdAAxAA0ACgBUAFAAOgAwAA0ACgBWAEEATAA6ADIADQAKAE4ATQA6AFMAaABvAHcATQBhAHIAawBlAHIAcwANAAoAVABQADoAMAANAAoAVgBBAEwAOgAxAA0ACgBOAE0AOgBNAGEAcgBrAGUAcgBzAE4AdQBtAGIAZQByAA0ACgBUAFAAOgAwAA0ACgBWAEEATAA6ADQADQAKAE4ATQA6AEgAUwBNAGEAcgBrAGUAcgBTAGgAbwB3ADAADQAKAFQAUAA6ADAADQAKAFYAQQBMADoAMAANAAoATgBNADoASABTAE0AYQByAGsAZQByAFQAeQBwAGUAMAANAAoAVABQADoAMAANAAoAVgBBAEwAOgAzAA0ACgBOAE0AOgBIAFMATQBhAHIAawBlAHIAVgBhAGwAdQBlADAADQAKAFQAUAA6ADEADQAKAFYAQQBMADoAMAANAAoATgBNADoASABTAE0AYQByAGsAZQByAEwAYQBiAGUAbABUAHkAcABlADAADQAKAFQAUAA6ADAADQAKAFYAQQBMADoAMQANAAoATgBNADoASABTAE0AYQByAGsAZQByAEYAbwBuAHQAMA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wAA0ACgBUAFAAOgAwAA0ACgBWAEEATAA6ADEAMgAwADkAMQA5ADgAMQANAAoATgBNADoASABTAE0AYQByAGsAZQByAEMAbAByADAADQAKAFQAUAA6ADAADQAKAFYAQQBMADoAMQAyADAAOQAxADkAOAAxAA0ACgBOAE0AOgBIAFMATQBhAHIAawBlAHIAUwB0AHkAbABlADAADQAKAFQAUAA6ADAADQAKAFYAQQBMADoAMQANAAoATgBNADoASABTAE0AYQByAGsAZQByAFcAZQBpAGcAaAB0ADAADQAKAFQAUAA6ADAADQAKAFYAQQBMADoAMQ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AwAA0ACgBOAE0AOgBIAFMATQBhAHIAawBlAHIATABhAGIAZQBsAFQAeQBwAGUAMQANAAoAVABQADoAMAANAAoAVgBBAEwAOgAxAA0ACgBOAE0AOgBIAFMATQBhAHIAawBlAHIARgBvAG4AdAAx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EADQAKAFQAUAA6ADAADQAKAFYAQQBMADoAMQAyADAAOQAxADkAOAAxAA0ACgBOAE0AOgBIAFMATQBhAHIAawBlAHIAQwBsAHIAMQANAAoAVABQADoAMAANAAoAVgBBAEwAOgAxADIAMAA5ADEAOQA4ADEADQAKAE4ATQA6AEgAUwBNAGEAcgBrAGUAcgBTAHQAeQBsAGUAMQANAAoAVABQADoAMAANAAoAVgBBAEwAOgAxAA0ACgBOAE0AOgBIAFMATQBhAHIAawBlAHIAVwBlAGkAZwBoAHQAMQANAAoAVABQADoAMAANAAoAVgBBAEwAOgAxAA0ACgBOAE0AOgBIAFMATQBhAHIAawBlAHIAQQBsAGkAZwBuAFYAMQANAAoAVABQADoAMAANAAoAVgBBAEwAOgAwAA0ACgBOAE0AOgBIAFMATQBhAHIAawBlAHIAQQBsAGkAZwBuAEgAMQANAAoAVABQADoAMAANAAoAVgBBAEwAOgAyAA0ACgBOAE0AOgBIAFMATQBhAHIAawBlAHIAUwBoAG8AdwAyAA0ACgBUAFAAOgAwAA0ACgBWAEEATAA6ADAADQAKAE4ATQA6AEgAUwBNAGEAcgBrAGUAcgBUAHkAcABlADIADQAKAFQAUAA6ADAADQAKAFYAQQBMADoANQANAAoATgBNADoASABTAE0AYQByAGsAZQByAFYAYQBsAHUAZQAyAA0ACgBUAFAAOgAxAA0ACgBWAEEATAA6ADAADQAKAE4ATQA6AEgAUwBNAGEAcgBrAGUAcgBMAGEAYgBlAGwAVAB5AHAAZQAyAA0ACgBUAFAAOgAwAA0ACgBWAEEATAA6ADEADQAKAE4ATQA6AEgAUwBNAGEAcgBrAGUAcgBGAG8AbgB0ADI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gANAAoAVABQADoAMAANAAoAVgBBAEwAOgAxADIAMAA5ADEAOQA4ADEADQAKAE4ATQA6AEgAUwBNAGEAcgBrAGUAcgBDAGwAcgAyAA0ACgBUAFAAOgAwAA0ACgBWAEEATAA6ADEAMgAwADkAMQA5ADgAMQANAAoATgBNADoASABTAE0AYQByAGsAZQByAFMAdAB5AGwAZQAyAA0ACgBUAFAAOgAwAA0ACgBWAEEATAA6ADEADQAKAE4ATQA6AEgAUwBNAGEAcgBrAGUAcgBXAGUAaQBnAGgAdAAyAA0ACgBUAFAAOgAwAA0ACgBWAEEATAA6ADEADQAKAE4ATQA6AEgAUwBNAGEAcgBrAGUAcgBBAGwAaQBnAG4AVgAyAA0ACgBUAFAAOgAwAA0ACgBWAEEATAA6ADIADQAKAE4ATQA6AEgAUwBNAGEAcgBrAGUAcgBBAGwAaQBnAG4ASAAyAA0ACgBUAFAAOgAwAA0ACgBWAEEATAA6ADEADQAKAE4ATQA6AEgAUwBNAGEAcgBrAGUAcgBTAGgAbwB3ADMADQAKAFQAUAA6ADAADQAKAFYAQQBMADoAMAANAAoATgBNADoASABTAE0AYQByAGsAZQByAFQAeQBwAGUAMwANAAoAVABQADoAMAANAAoAVgBBAEwAOgA2AA0ACgBOAE0AOgBIAFMATQBhAHIAawBlAHIAVgBhAGwAdQBlADMADQAKAFQAUAA6ADEADQAKAFYAQQBMADoAMAANAAoATgBNADoASABTAE0AYQByAGsAZQByAEwAYQBiAGUAbABUAHkAcABlADMADQAKAFQAUAA6ADAADQAKAFYAQQBMADoAMQANAAoATgBNADoASABTAE0AYQByAGsAZQByAEYAbwBuAHQAMw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zAA0ACgBUAFAAOgAwAA0ACgBWAEEATAA6ADEAMgAwADkAMQA5ADgAMQANAAoATgBNADoASABTAE0AYQByAGsAZQByAEMAbAByADMADQAKAFQAUAA6ADAADQAKAFYAQQBMADoAMQAyADAAOQAxADkAOAAx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TgA6ADIADQAKAFQAWQBQAEUAOgA5AA0ACgBOAE0AOgBUAHIAZQBuAGQADQAKAFMASQBNAEkARAA6ADAADQAKAFMARQBMAFMAOgAxAA0ACgBDAFUAUgBTAEUATAA6ADAADQAKAFQAUAA6ADAADQAKAFIARwA6ADEADQAKAE4ATQA6AEcAcgBvAHMAcwAgAHIAZQB2AGUAbgB1AGUADQAKAEMATABSADoANgA1ADgAMQAyADMAMQANAAoAVABSAEEATgBTAFAAOgA1ADAADQAKAFMASQBNADoAMAANAAoAPABTAEUATABfAE8AUABUAEkATwBOAFMAPgANAAoAQwBOAFQAOgAwAA0ACgA8AC8AUwBFAEwAXwBPAFAAVABJAE8ATgBTAD4ADQAKADwATwBQAFQASQBPAE4AUwA+AA0ACgBDAE4AVAA6ADcAOQANAAoATgBNADoAQwBoAGEAcgB0AF8AVABpAHQAbABlAA0ACgBUAFAAOgAyAA0ACgBWAEEATAA6AA0ACgBOAE0AOgBwADEADQAKAFQAUAA6ADEADQAKAFYAQQBMADoAMAAuADAAMQAwADAAMAAwADAAMAAwADAADQAKAE4ATQA6AHAAMgANAAoAVABQADoAMQANAAoAVgBBAEwAOgAwAC4AMgA1ADAAMAAwADAAMAAwADAAMAANAAoATgBNADoAcAAzAA0ACgBUAFAAOgAxAA0ACgBWAEEATAA6ADAALgA1ADAAMAAwADAAMAAwADAAMAAwAA0ACgBOAE0AOgBwADQADQAKAFQAUAA6ADEADQAKAFYAQQBMADoAMAAuADcANQAwADAAMAAwADAAMAAwADAADQAKAE4ATQA6AHAANQANAAoAVABQADoAMQANAAoAVgBBAEwAOgAwAC4AOQA5ADAAMAAwADAAMAAwADAAMAANAAoATgBNADoATwB2AGUAcgBsAGEAeQBWAGEAcgBzAA0ACgBUAFAAOgAwAA0ACgBWAEEATAA6ADA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bABlAGcAZQBuAGQADQAKAFQAUAA6ADAADQAKAFYAQQBMADoAMA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JAHMAQwBhAHQAZQBnAG8AcgBpAGMAYQBsAA0ACgBUAFAAOgAwAA0ACgBWAEEATAA6ADE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QAcgBlAG4AZABfAHAAMQANAAoAVABQADoAMQANAAoAVgBBAEwAOgAwAC4AMAAxADAAMAAwADAAMAAwADAAMAANAAoATgBNADoAVAByAGUAbgBkAF8AMgANAAoAVABQADoAMQANAAoAVgBBAEwAOgAwAC4AMgA1ADAAMAAwADAAMAAwADAAMAANAAoATgBNADoAVAByAGUAbgBkAF8AcAA0AA0ACgBUAFAAOgAxAA0ACgBWAEEATAA6ADAALgA3ADUAMAAwADAAMAAwADAAMAAwAA0ACgBOAE0AOgBUAHIAZQBuAGQAXwBwADUADQAKAFQAUAA6ADEADQAKAFYAQQBMADoAMAAuADkAOQAwADAAMAAwADAAMAAwADAADQAKAE4ATQA6AFQAcgBlAG4AZABfAE0AUABUAHkAcABlAA0ACgBUAFAAOgAwAA0ACgBWAEEATAA6ADEADQAKAE4ATQA6AFQAcgBlAG4AZABfAEEAcgBlAGEAQwBvAGwAbwByADAADQAKAFQAUAA6ADAADQAKAFYAQQBMADoAMQA2ADcAMQAxADYAOAAwAA0ACgBOAE0AOgBUAHIAZQBuAGQAXwBBAHIAZQBhAEMAbwBsAG8AcgAxAA0ACgBUAFAAOgAwAA0ACgBWAEEATAA6ADEANgA3ADUANQAyADgANQANAAoATgBNADoAVAByAGUAbgBkAF8AQQByAGUAYQBDAG8AbABvAHIAMgANAAoAVABQADoAMAANAAoAVgBBAEwAOgAyADUANQANAAoATgBNADoAVAByAGUAbgBkAF8AUwBoAG8AdwBMAGEAYgBlAGwAcwANAAoAVABQADoAMAANAAoAVgBBAEwAOgAwAA0ACgBOAE0AOgBUAHIAZQBuAGQAXwBMAEMAbwBsAG8AcgANAAoAVABQADoAMAANAAoAVgBBAEwAOgAwAA0ACgBOAE0AOgBUAHIAZQBuAGQAXwBMAEYAbwBuAHQ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PAAvAE8AUABUAEkATwBOAFMAPgANAAoATgA6ADMADQAKAFQAWQBQAEUAOgA5AA0ACgBOAE0AOgBUAHIAZQBuAGQAMgANAAoAUwBJAE0ASQBEADoAMAANAAoAUwBFAEwAUwA6ADEADQAKAEMAVQBSAFMARQBMADoAMAANAAoAVABQADoAMAANAAoAUgBHADoAMQANAAoATgBNADoATQBlAG0AYgBlAHIALQB5AGUAYQByAHMAIABzAG8AbABkAA0ACgBDAEwAUgA6ADYANQA4ADEAMgAzADEADQAKAFQAUgBBAE4AUwBQADoANQAwAA0ACgBTAEkATQA6ADAADQAKADwAUwBFAEwAXwBPAFAAVABJAE8ATgBTAD4ADQAKAEMATgBUADoAMAANAAoAPAAvAFMARQBMAF8ATwBQAFQASQBPAE4AUwA+AA0ACgA8AE8AUABUAEkATwBOAFMAPgANAAoAQwBOAFQAOgA3ADkADQAKAE4ATQA6AEMAaABhAHIAdABfAFQAaQB0AGwAZQANAAoAVABQADoAMgANAAoAVgBBAEwAOgANAAoATgBNADoAcAAxAA0ACgBUAFAAOgAxAA0ACgBWAEEATAA6ADAALgAwADEAMAAwADAAMAAwADAAMAAwAA0ACgBOAE0AOgBwADIADQAKAFQAUAA6ADEADQAKAFYAQQBMADoAMAAuADIANQAwADAAMAAwADAAMAAwADAADQAKAE4ATQA6AHAAMwANAAoAVABQADoAMQANAAoAVgBBAEwAOgAwAC4ANQAwADAAMAAwADAAMAAwADAAMAANAAoATgBNADoAcAA0AA0ACgBUAFAAOgAxAA0ACgBWAEEATAA6ADAALgA3ADUAMAAwADAAMAAwADAAMAAwAA0ACgBOAE0AOgBwADUADQAKAFQAUAA6ADEADQAKAFYAQQBMADoAMAAuADkAOQAwADAAMAAwADAAMAAwADAADQAKAE4ATQA6AE8AdgBlAHIAbABhAHkAVgBhAHIAcwANAAoAVABQADoAMAANAAoAVgBBAEwAOgAw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GwAZQBnAGUAbgBkAA0ACgBUAFAAOgAwAA0ACgBWAEEATAA6ADA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</t>
  </si>
  <si>
    <t>MQA1AA0ACgBOAE0AOgBDAGgAYQByAHQAXwBCAG8AeABDAG8AbABvAHIADQAKAFQAUAA6ADAADQAKAFYAQQBMADoAMQA2ADcANwA3ADIAMQA1AA0ACgBOAE0AOgBYAF8ASQBzAEMAYQB0AGUAZwBvAHIAaQBjAGEAbAANAAoAVABQADoAMAANAAoAVgBBAEwAOgAx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bgBhAG4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EQAZQBjAGkAbQBhAGwAcwANAAoAVABQADoAMQANAAoAVgBBAEwAOgBuAGEAbgANAAoATgBNADoAWABfAEEAeABpAHMAXwBEAGUAYwBpAG0AYQBsAHMARABhAHQAYQANAAoAVABQADoAMQANAAoAVgBBAEwAOgBuAGEAbg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LQAxAA0ACgBOAE0AOgBZAF8AQQB4AGkAcwBfAEMAdQBzAHQAbwBtAEYAbwByAG0AYQB0AA0ACgBUAFAAOgAyAA0ACgBWAEEATAA6AA0ACgBOAE0AOgBZAF8AQQB4AGkAcwBfAEwAbwBnAGEAcgBpAHQAaABtAGkAYwANAAoAVABQADoAMAANAAoAVgBBAEwAOgAwAA0ACgBOAE0AOgBZAF8AQQB4AGkAcwBfAEQAZQBjAGkAbQBhAGwAcwANAAoAVABQADoAMQANAAoAVgBBAEwAOgBuAGEAbgANAAoATgBNADoAWQBfAEEAeABpAHMAXwBEAGUAYwBpAG0AYQBsAHMARABhAHQAYQANAAoAVABQADoAMQANAAoAVgBBAEwAOgBuAGEAbg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TAGgAbwB3AEcAcgBpAGQAbABpAG4AZQBzAA0ACgBUAFAAOgAwAA0ACgBWAEEATAA6ADAADQAKAE4ATQA6AFkAXwBBAHgAaQBzAF8ARwByAGkAZABsAGkAbgBlAEMAbwBsAG8AcgANAAoAVABQADoAMAANAAoAVgBBAEwAOgAxADAAMAA3ADAAMQA4ADgADQAKAE4ATQA6AFkAXwBBAHgAaQBzAF8ARwByAGkAZABsAGkAbgBlAHMAUwB0AHkAbABlAA0ACgBUAFAAOgAwAA0ACgBWAEEATAA6ADAADQAKAE4ATQA6AFkAXwBBAHgAaQBzAF8ARwByAGkAZABsAGkAbgBlAHMAVwBlAGkAZwBoAHQADQAKAFQAUAA6ADAADQAKAFYAQQBMADoAMQANAAoATgBNADoAWQBfAEEAeABpAHMAXwBJAG4AdABlAHIAbABhAGMAZQANAAoAVABQADoAMAANAAoAVgBBAEwAOgAwAA0ACgBOAE0AOgBZAF8AQQB4AGkAcwBfAEkAbgB0AGUAcgBsAGEAYwBlAEMAbwBsAG8AcgANAAoAVABQADoAMAANAAoAVgBBAEwAOgAxADQAOAA3ADIANQA2ADEADQAKAE4ATQA6AFkAXwBBAHgAaQBzAF8AVABpAGMAawBNAGEAcgBrAA0ACgBUAFAAOgAwAA0ACgBWAEEATAA6ADEADQAKAE4ATQA6AFkAXwBBAHgAaQBzAF8ATABhAGIAZQBsAHMAUwB0AGEAZwBnAGUAcgBlAGQADQAKAFQAUAA6ADAADQAKAFYAQQBMADoAMAANAAoATgBNADoAWQBfAEEAeABpAHMAXwBMAGEAYgBlAGwAcwBBAG4AZwBsAGUADQAKAFQAUAA6ADEADQAKAFYAQQBMADoAbgBhAG4ADQAKAE4ATQA6AFkAXwBBAHgAaQBzAF8ATABhAGIAZQBsAHMAQwBvAGwAbwByAA0ACgBUAFAAOgAwAA0ACgBWAEEATAA6ADAADQAKAE4ATQA6AFk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UAHIAZQBuAGQAXwBwADEADQAKAFQAUAA6ADEADQAKAFYAQQBMADoAMAAuADAAMQAwADAAMAAwADAAMAAwADAADQAKAE4ATQA6AFQAcgBlAG4AZABfADIADQAKAFQAUAA6ADEADQAKAFYAQQBMADoAMAAuADIANQAwADAAMAAwADAAMAAwADAADQAKAE4ATQA6AFQAcgBlAG4AZABfAHAANAANAAoAVABQADoAMQANAAoAVgBBAEwAOgAwAC4ANwA1ADAAMAAwADAAMAAwADAAMAANAAoATgBNADoAVAByAGUAbgBkAF8AcAA1AA0ACgBUAFAAOgAxAA0ACgBWAEEATAA6ADAALgA5ADkAMAAwADAAMAAwADAAMAAwAA0ACgBOAE0AOgBUAHIAZQBuAGQAXwBNAFAAVAB5AHAAZQANAAoAVABQADoAMAANAAoAVgBBAEwAOgAxAA0ACgBOAE0AOgBUAHIAZQBuAGQAXwBBAHIAZQBhAEMAbwBsAG8AcgAwAA0ACgBUAFAAOgAwAA0ACgBWAEEATAA6ADEANgA3ADEAMQA2ADgAMAANAAoATgBNADoAVAByAGUAbgBkAF8AQQByAGUAYQBDAG8AbABvAHIAMQANAAoAVABQADoAMAANAAoAVgBBAEwAOgAxADYANwA1ADUAMgA4ADUADQAKAE4ATQA6AFQAcgBlAG4AZABfAEEAcgBlAGEAQwBvAGwAbwByADIADQAKAFQAUAA6ADAADQAKAFYAQQBMADoAMgA1ADUADQAKAE4ATQA6AFQAcgBlAG4AZABfAFMAaABvAHcATABhAGIAZQBsAHMADQAKAFQAUAA6ADAADQAKAFYAQQBMADoAMAANAAoATgBNADoAVAByAGUAbgBkAF8ATABDAG8AbABvAHIADQAKAFQAUAA6ADAADQAKAFYAQQBMADoAMAANAAoATgBNADoAVAByAGUAbgBkAF8ATABGAG8AbgB0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DwALwBPAFAAVABJAE8ATgBTAD4ADQAKAE4AOgA0AA0ACgBUAFkAUABFADoAMgANAAoATgBNADoASABpAHMAdABvAGcAcgBhAG0ADQAKAFMASQBNAEkARAA6ADAADQAKAFMARQBMAFMAOgAxAA0ACgBDAFUAUgBTAEUATAA6ADAADQAKAFQAUAA6ADAADQAKAFIARwA6ADAADQAKAE4ATQA6ACcAWwAjACMAVABIAEkAUwBXAEIAIwAjAF0AUwB1AGIAcwBjAHIAaQBwAHQAaQBvAG4AIABtAG8AZABlAGwAJwAhAE0AJAA0ADQADQAKAEMATABSADoANgA1ADgAMQAyADMAMQANAAoAVABSAEEATgBTAFAAOgA1ADAADQAKAFMASQBNADoAMAANAAoAPABTAEUATABfAE8AUABUAEkATwBOAFMAPgANAAoAQwBOAFQAOgAzAA0ACgBOAE0AOgAzAA0ACgBUAFAAOgAxAA0ACgBWAEEATAA6ADAALgAxADAAMAAwADAAMAAwADAAMAAwAA0ACgBOAE0AOgA0AA0ACgBUAFAAOgAxAA0ACgBWAEEATAA6ADAALgA5ADAAMAAwADAAMAAwADAAMAAwAA0ACgBOAE0AOgA1AA0ACgBUAFAAOgAyAA0ACgBWAEEATAA6AA0ACgA8AC8AUwBFAEwAXwBPAFAAVABJAE8ATgBTAD4ADQAKADwATwBQAFQASQBPAE4AUwA+AA0ACgBDAE4AVAA6ADEAMwAx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MQA1AA0ACgBOAE0AOgBDAGgAYQByAHQAXwBCAG8AeABDAG8AbABvAHIADQAKAFQAUAA6ADAADQAKAFYAQQBMADoAMQA2ADcANwA3ADIAMQA1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bgBhAG4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EQAZQBjAGkAbQBhAGwAcwANAAoAVABQADoAMQANAAoAVgBBAEwAOgBuAGEAbgANAAoATgBNADoAWABfAEEAeABpAHMAXwBEAGUAYwBpAG0AYQBsAHMARABhAHQAYQANAAoAVABQADoAMQANAAoAVgBBAEwAOgBuAGEAbg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LQAxAA0ACgBOAE0AOgBZAF8AQQB4AGkAcwBfAEMAdQBzAHQAbwBtAEYAbwByAG0AYQB0AA0ACgBUAFAAOgAyAA0ACgBWAEEATAA6AA0ACgBOAE0AOgBZAF8AQQB4AGkAcwBfAEwAbwBnAGEAcgBpAHQAaABtAGkAYwANAAoAVABQADoAMAANAAoAVgBBAEwAOgAwAA0ACgBOAE0AOgBZAF8AQQB4AGkAcwBfAEQAZQBjAGkAbQBhAGwAcwANAAoAVABQADoAMQANAAoAVgBBAEwAOgBuAGEAbgANAAoATgBNADoAWQBfAEEAeABpAHMAXwBEAGUAYwBpAG0AYQBsAHMARABhAHQAYQANAAoAVABQADoAMQANAAoAVgBBAEwAOgBuAGEAbg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TAGgAbwB3AEcAcgBpAGQAbABpAG4AZQBzAA0ACgBUAFAAOgAwAA0ACgBWAEEATAA6ADAADQAKAE4ATQA6AFkAXwBBAHgAaQBzAF8ARwByAGkAZABsAGkAbgBlAEMAbwBsAG8AcgANAAoAVABQADoAMAANAAoAVgBBAEwAOgAxADAAMAA3ADAAMQA4ADgADQAKAE4ATQA6AFkAXwBBAHgAaQBzAF8ARwByAGkAZABsAGkAbgBlAHMAUwB0AHkAbABlAA0ACgBUAFAAOgAwAA0ACgBWAEEATAA6ADAADQAKAE4ATQA6AFkAXwBBAHgAaQBzAF8ARwByAGkAZABsAGkAbgBlAHMAVwBlAGkAZwBoAHQADQAKAFQAUAA6ADAADQAKAFYAQQBMADoAMQANAAoATgBNADoAWQBfAEEAeABpAHMAXwBJAG4AdABlAHIAbABhAGMAZQANAAoAVABQADoAMAANAAoAVgBBAEwAOgAwAA0ACgBOAE0AOgBZAF8AQQB4AGkAcwBfAEkAbgB0AGUAcgBsAGEAYwBlAEMAbwBsAG8AcgANAAoAVABQADoAMAANAAoAVgBBAEwAOgAxADQAOAA3ADIANQA2ADEADQAKAE4ATQA6AFkAXwBBAHgAaQBzAF8AVABpAGMAawBNAGEAcgBrAA0ACgBUAFAAOgAwAA0ACgBWAEEATAA6ADEADQAKAE4ATQA6AFkAXwBBAHgAaQBzAF8ATABhAGIAZQBsAHMAUwB0AGEAZwBnAGUAcgBlAGQADQAKAFQAUAA6ADAADQAKAFYAQQBMADoAMAANAAoATgBNADoAWQBfAEEAeABpAHMAXwBMAGEAYgBlAGwAcwBBAG4AZwBsAGUADQAKAFQAUAA6ADEADQAKAFYAQQBMADoAbgBhAG4ADQAKAE4ATQA6AFkAXwBBAHgAaQBzAF8ATABhAGIAZQBsAHMAQwBvAGwAbwByAA0ACgBUAFAAOgAwAA0ACgBWAEEATAA6ADAADQAKAE4ATQA6AFk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IAFMAUwBsAGkAZABlAHIAXwBUAHkAcABlADEADQAKAFQAUAA6ADAADQAKAFYAQQBMADoAMQANAAoATgBNADoASABTAFMAbABpAGQAZQByAF8AVAB5AHAAZQAyAA0ACgBUAFAAOgAwAA0ACgBWAEEATAA6ADEADQAKAE4ATQA6AEgAUwBTAGwAaQBkAGUAcgBfAFAAMQANAAoAVABQADoAMQANAAoAVgBBAEwAOgAwAC4AMAA1ADAAMAAwADAAMAAwADAAMAANAAoATgBNADoASABTAFMAbABpAGQAZQByAF8AUAAyAA0ACgBUAFAAOgAxAA0ACgBWAEEATAA6ADAALgA5ADUAMAAwADAAMAAwADAAMAAwAA0ACgBOAE0AOgBIAFMAUwBsAGkAZABlAHIAXwBYADEADQAKAFQAUAA6ADEADQAKAFYAQQBMADoANAA3AC4AMwAzADQAMAAwADAAMAAwADAAMAANAAoATgBNADoASABTAFMAbABpAGQAZQByAF8AWAAyAA0ACgBUAFAAOgAxAA0ACgBWAEEATAA6ADUAMgAuADAAOAA1ADQAMAAwADAAMAAwADAADQAKAE4ATQA6AEgAUwBTAGwAaQBkAGUAcgBfAEwAYQBiAGUAbABUAHkAcABlAA0ACgBUAFAAOgAwAA0ACgBWAEEATAA6ADIADQAKAE4ATQA6AEgAUwBTAGwAaQBkAGUAcgBfAEYAbwBuAHQ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FMAbABpAGQAZQByAF8AQwBvAGwAbwByADEADQAKAFQAUAA6ADAADQAKAFYAQQBMADoAMwA2ADgAMwA1ADMANwANAAoATgBNADoASABTAFMAbABpAGQAZQByAF8AQwBvAGwAbwByADIADQAKAFQAUAA6ADAADQAKAFYAQQBMADoAMQAyADAAOQAxADkAOAAxAA0ACgBOAE0AOgBIAFMAUwBsAGkAZABlAHIAXwBTAGgAYQBkAGkAbgBnAFQAeQBwAGUADQAKAFQAUAA6ADAADQAKAFYAQQBMADoAMAANAAoATgBNADoASABTAFMAbABpAGQAZQByAF8AUwBoAGEAZABpAG4AZwBQAGEAdAB0AGUAcgBuAA0ACgBUAFAAOgAwAA0ACgBWAEEATAA6AC0AMQANAAoATgBNADoASABTAEgAZQBhAGQAZQByAFMAZQBjAHQAXwBDAG8AbABvAHIATwB1AHQADQAKAFQAUAA6ADAADQAKAFYAQQBMADoAMQA2ADcAMQAxADYAOAAwAA0ACgBOAE0AOgBIAFMASABlAGEAZABlAHIAUwBlAGMAdABfAEMAbwBsAG8AcgBJAG4ADQAKAFQAUAA6ADAADQAKAFYAQQBMADoAMgA1ADUADQAKAE4ATQA6AEgAUwBIAGUAYQBkAGUAcgBTAGUAYwB0AF8AQwBvAGwAbwByAFQAZQB4AHQADQAKAFQAUAA6ADAADQAKAFYAQQBMADoAMQA2ADcANwA3ADIAMQA1AA0ACgBOAE0AOgBIAFMASABlAGEAZABlAHIAUwBlAGMAdABfAEYAbwBuAHQADQAKAFQAUAA6ADIADQAKAFYAQQBMADoAIwBGAE8ATgBUACMAIwAjACMAOQAyADoAOQBQAC8ALwAvAHcAQQBBAEEAQQBBAEEAQQBBAEEAQQBBAEEAQQBBAEEATAB3AEMAQQBBAEEAQQBBAEEARABNAEEAdwBJAEIASQBrAE0AQQBiAHcAQgAxAEEASABJAEEAYQBRAEIAbABBAEgASQBBAEkAQQBCAE8AQQBHAFUAQQBkAHcAQQBBAEEAQQBBAEEAQQBBAEEAQQBBAEEAQQBBAEEAQQBBAEEAQQBBAEEAQQBBAEEAQQBBAEEAQQBBAEEAQQBBAEEAQQBBAEEAQQBBAEEAQQBBAEEAQQBBAEEAQQBBAEEAQQBBAEEAQQBBAEEAQQBBAEEAPQANAAoATgBNADoASABTAF8AWABfAEQAZQBjAGkAbQBhAGwAcwANAAoAVABQADoAMQANAAoAVgBBAEwAOgBuAGEAbgANAAoATgBNADoASABTAF8AUABfAEQAZQBjAGkAbQBhAGwAcwANAAoAVABQADoAMQANAAoAVgBBAEwAOgBuAGEAbgANAAoATgBNADoAUwBoAG8AdwBNAGEAcgBrAGUAcgBzAA0ACgBUAFAAOgAwAA0ACgBWAEEATAA6ADEADQAKAE4ATQA6AE0AYQByAGsAZQByAHMATgB1AG0AYgBlAHIADQAKAFQAUAA6ADAADQAKAFYAQQBMADoANAANAAoATgBNADoASABTAE0AYQByAGsAZQByAFMAaABvAHcAMAANAAoAVABQADoAMAANAAoAVgBBAEwAOgAwAA0ACgBOAE0AOgBIAFMATQBhAHIAawBlAHIAVAB5AHAAZQAwAA0ACgBUAFAAOgAwAA0ACgBWAEEATAA6ADMADQAKAE4ATQA6AEgAUwBNAGEAcgBrAGUAcgBWAGEAbAB1AGUAMAANAAoAVABQADoAMQANAAoAVgBBAEwAOgAwAA0ACgBOAE0AOgBIAFMATQBhAHIAawBlAHIATABhAGIAZQBsAFQAeQBwAGUAMAANAAoAVABQADoAMAANAAoAVgBBAEwAOgAxAA0ACgBOAE0AOgBIAFMATQBhAHIAawBlAHIARgBvAG4AdAAw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AADQAKAFQAUAA6ADAADQAKAFYAQQBMADoAMQAyADAAOQAxADkAOAAxAA0ACgBOAE0AOgBIAFMATQBhAHIAawBlAHIAQwBsAHIAMAANAAoAVABQADoAMAANAAoAVgBBAEwAOgAxADIAMAA5ADEAOQA4ADEADQAKAE4ATQA6AEgAUwBNAGEAcgBrAGUAcgBTAHQAeQBsAGUAMAANAAoAVABQADoAMAANAAoAVgBBAEwAOgAxAA0ACgBOAE0AOgBIAFMATQBhAHIAawBlAHIAVwBlAGkAZwBoAHQAMAANAAoAVABQADoAMAANAAoAVgBBAEwAOgAxAA0ACgBOAE0AOgBIAFMATQBhAHIAawBlAHIAQQBsAGkAZwBuAFYAMAANAAoAVABQADoAMAANAAoAVgBBAEwAOgAwAA0ACgBOAE0AOgBIAFMATQBhAHIAawBlAHIAQQBsAGkAZwBuAEgAMAANAAoAVABQADoAMAANAAoAVgBBAEwAOgAwAA0ACgBOAE0AOgBIAFMATQBhAHIAawBlAHIAUwBoAG8AdwAxAA0ACgBUAFAAOgAwAA0ACgBWAEEATAA6ADAADQAKAE4ATQA6AEgAUwBNAGEAcgBrAGUAcgBUAHkAcABlADEADQAKAFQAUAA6ADAADQAKAFYAQQBMADoANAANAAoATgBNADoASABTAE0AYQByAGsAZQByAFYAYQBsAHUAZQAxAA0ACgBUAFAAOgAxAA0ACgBWAEEATAA6ADAADQAKAE4ATQA6AEgAUwBNAGEAcgBrAGUAcgBMAGEAYgBlAGwAVAB5AHAAZQAxAA0ACgBUAFAAOgAwAA0ACgBWAEEATAA6ADEADQAKAE4ATQA6AEgAUwBNAGEAcgBrAGUAcgBGAG8AbgB0ADE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QANAAoAVABQADoAMAANAAoAVgBBAEwAOgAxADIAMAA5ADEAOQA4ADEADQAKAE4ATQA6AEgAUwBNAGEAcgBrAGUAcgBDAGwAcgAxAA0ACgBUAFAAOgAwAA0ACgBWAEEATAA6ADEAMgAwADkAMQA5ADgAMQANAAoATgBNADoASABTAE0AYQByAGsAZQByAFMAdAB5AGwAZQAxAA0ACgBUAFAAOgAwAA0ACgBWAEEATAA6ADEADQAKAE4ATQA6AEgAUwBNAGEAcgBrAGUAcgBXAGUAaQBnAGgAdAAxAA0ACgBUAFAAOgAwAA0ACgBWAEEATAA6ADEADQAKAE4ATQA6AEgAUwBNAGEAcgBrAGUAcgBBAGwAaQBnAG4AVgAxAA0ACgBUAFAAOgAwAA0ACgBWAEEATAA6ADAADQAKAE4ATQA6AEgAUwBNAGEAcgBrAGUAcgBBAGwAaQBnAG4ASAAxAA0ACgBUAFAAOgAwAA0ACgBWAEEATAA6ADIADQAKAE4ATQA6AEgAUwBNAGEAcgBrAGUAcgBTAGgAbwB3ADIADQAKAFQAUAA6ADAADQAKAFYAQQBMADoAMAANAAoATgBNADoASABTAE0AYQByAGsAZQByAFQAeQBwAGUAMgANAAoAVABQADoAMAANAAoAVgBBAEwAOgA1AA0ACgBOAE0AOgBIAFMATQBhAHIAawBlAHIAVgBhAGwAdQBlADIADQAKAFQAUAA6ADEADQAKAFYAQQBMADoAMAANAAoATgBNADoASABTAE0AYQByAGsAZQByAEwAYQBiAGUAbABUAHkAcABlADIADQAKAFQAUAA6ADAADQAKAFYAQQBMADoAMQANAAoATgBNADoASABTAE0AYQByAGsAZQByAEYAbwBuAHQAMg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yAA0ACgBUAFAAOgAwAA0ACgBWAEEATAA6ADEAMgAwADkAMQA5ADgAMQANAAoATgBNADoASABTAE0AYQByAGsAZQByAEMAbAByADIADQAKAFQAUAA6ADAADQAKAFYAQQBMADoAMQAyADAAOQAxADkAOAAxAA0ACgBOAE0AOgBIAFMATQBhAHIAawBlAHIAUwB0AHkAbABlADIADQAKAFQAUAA6ADAADQAKAFYAQQBMADoAMQANAAoATgBNADoASABTAE0AYQByAGsAZQByAFcAZQBpAGcAaAB0ADIADQAKAFQAUAA6ADAADQAKAFYAQQBMADoAMQANAAoATgBNADoASABTAE0AYQByAGsAZQByAEEAbABpAGcAbgBWADIADQAKAFQAUAA6ADAADQAKAFYAQQBMADoAMgANAAoATgBNADoASABTAE0AYQByAGsAZQByAEEAbABpAGcAbgBIADIADQAKAFQAUAA6ADAADQAKAFYAQQBMADoAMQANAAoATgBNADoASABTAE0AYQByAGsAZQByAFMAaABvAHcAMwANAAoAVABQADoAMAANAAoAVgBBAEwAOgAwAA0ACgBOAE0AOgBIAFMATQBhAHIAawBlAHIAVAB5AHAAZQAzAA0ACgBUAFAAOgAwAA0ACgBWAEEATAA6ADYADQAKAE4ATQA6AEgAUwBNAGEAcgBrAGUAcgBWAGEAbAB1AGUAMwANAAoAVABQADoAMQANAAoAVgBBAEwAOgAwAA0ACgBOAE0AOgBIAFMATQBhAHIAawBlAHIATABhAGIAZQBsAFQAeQBwAGUAMwANAAoAVABQADoAMAANAAoAVgBBAEwAOgAxAA0ACgBOAE0AOgBIAFMATQBhAHIAawBlAHIARgBvAG4AdAAz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MADQAKAFQAUAA6ADAADQAKAFYAQQBMADoAMQAyADAAOQAxADkAOAAxAA0ACgBOAE0AOgBIAFMATQBhAHIAawBlAHIAQwBsAHIAMwANAAoAVABQADoAMAANAAoAVgBBAEwAOgAxADIAMAA5ADEAOQA4ADEADQAKAE4ATQA6AEgAUwBNAGEAcgBrAGUAcgBTAHQAeQBsAGUAMwANAAoAVABQADoAMAANAAoAVgBBAEwAOgAxAA0ACgBOAE0AOgBIAFMATQBhAHIAawBlAHIAVwBlAGkAZwBoAHQAMwANAAoAVABQADoAMAANAAoAVgBBAEwAOgAxAA0ACgBOAE0AOgBIAFMATQBhAHIAawBlAHIAQQBsAGkAZwBuAFYAMwANAAoAVABQADoAMAANAAoAVgBBAEwAOgAxAA0ACgBOAE0AOgBIAFMATQBhAHIAawBlAHIAQQBsAGkAZwBuAEgAMwANAAoAVABQADoAMAANAAoAVgBBAEwAOgAxAA0ACgA8AC8ATwBQAFQASQBPAE4AUwA+AA0ACgA8AC8AUABBAEcARQBTAD4ADQAKA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</si>
</sst>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5" borderId="1" xfId="0" applyFill="1" applyBorder="1"/>
    <xf numFmtId="9" fontId="0" fillId="3" borderId="1" xfId="3" applyFont="1" applyFill="1" applyBorder="1"/>
    <xf numFmtId="0" fontId="2" fillId="4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4" fontId="1" fillId="3" borderId="1" xfId="2" applyFont="1" applyFill="1" applyBorder="1"/>
    <xf numFmtId="0" fontId="0" fillId="8" borderId="1" xfId="0" applyFill="1" applyBorder="1"/>
    <xf numFmtId="164" fontId="0" fillId="0" borderId="1" xfId="1" applyNumberFormat="1" applyFont="1" applyBorder="1"/>
    <xf numFmtId="164" fontId="0" fillId="0" borderId="5" xfId="1" applyNumberFormat="1" applyFont="1" applyBorder="1"/>
    <xf numFmtId="164" fontId="0" fillId="7" borderId="4" xfId="1" applyNumberFormat="1" applyFont="1" applyFill="1" applyBorder="1"/>
    <xf numFmtId="164" fontId="0" fillId="3" borderId="1" xfId="1" applyNumberFormat="1" applyFont="1" applyFill="1" applyBorder="1"/>
    <xf numFmtId="164" fontId="2" fillId="0" borderId="1" xfId="1" applyNumberFormat="1" applyFont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43" fontId="0" fillId="5" borderId="1" xfId="1" applyFont="1" applyFill="1" applyBorder="1"/>
    <xf numFmtId="0" fontId="0" fillId="2" borderId="2" xfId="0" applyFill="1" applyBorder="1"/>
    <xf numFmtId="9" fontId="0" fillId="5" borderId="1" xfId="3" applyFont="1" applyFill="1" applyBorder="1" applyAlignment="1">
      <alignment horizontal="center"/>
    </xf>
    <xf numFmtId="9" fontId="0" fillId="3" borderId="1" xfId="3" applyFont="1" applyFill="1" applyBorder="1" applyAlignment="1">
      <alignment horizontal="center"/>
    </xf>
    <xf numFmtId="9" fontId="0" fillId="4" borderId="1" xfId="3" applyFont="1" applyFill="1" applyBorder="1" applyAlignment="1">
      <alignment horizontal="center"/>
    </xf>
    <xf numFmtId="9" fontId="0" fillId="6" borderId="1" xfId="3" applyFont="1" applyFill="1" applyBorder="1" applyAlignment="1">
      <alignment horizontal="center"/>
    </xf>
    <xf numFmtId="44" fontId="0" fillId="7" borderId="1" xfId="2" applyFont="1" applyFill="1" applyBorder="1"/>
    <xf numFmtId="0" fontId="0" fillId="4" borderId="4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64" fontId="0" fillId="7" borderId="1" xfId="1" applyNumberFormat="1" applyFont="1" applyFill="1" applyBorder="1"/>
    <xf numFmtId="9" fontId="0" fillId="0" borderId="1" xfId="3" applyFont="1" applyBorder="1"/>
    <xf numFmtId="10" fontId="0" fillId="0" borderId="0" xfId="0" applyNumberFormat="1"/>
    <xf numFmtId="165" fontId="0" fillId="0" borderId="0" xfId="0" applyNumberFormat="1"/>
    <xf numFmtId="165" fontId="0" fillId="0" borderId="1" xfId="3" applyNumberFormat="1" applyFont="1" applyBorder="1"/>
    <xf numFmtId="0" fontId="0" fillId="4" borderId="0" xfId="0" applyFill="1"/>
    <xf numFmtId="0" fontId="0" fillId="7" borderId="1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2" borderId="1" xfId="0" applyFill="1" applyBorder="1" applyAlignment="1">
      <alignment horizontal="left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1DBC-72EB-414F-B804-046FE2F3F5AD}">
  <dimension ref="B2:M44"/>
  <sheetViews>
    <sheetView tabSelected="1" topLeftCell="A19" workbookViewId="0">
      <selection activeCell="M43" sqref="M43"/>
    </sheetView>
  </sheetViews>
  <sheetFormatPr defaultRowHeight="14.45"/>
  <cols>
    <col min="3" max="3" width="15" customWidth="1"/>
    <col min="4" max="13" width="12.7109375" customWidth="1"/>
  </cols>
  <sheetData>
    <row r="2" spans="2:13" ht="26.1">
      <c r="D2" s="44" t="s">
        <v>0</v>
      </c>
      <c r="E2" s="44"/>
      <c r="F2" s="44"/>
      <c r="G2" s="44"/>
      <c r="H2" s="44"/>
      <c r="I2" s="44"/>
      <c r="J2" s="44"/>
      <c r="K2" s="44"/>
      <c r="L2" s="44"/>
      <c r="M2" s="44"/>
    </row>
    <row r="3" spans="2:13">
      <c r="C3" s="8" t="s">
        <v>1</v>
      </c>
      <c r="D3" s="28" t="str">
        <f t="array" ref="D3:M3">TRANSPOSE(C4:C13)</f>
        <v>Prospect</v>
      </c>
      <c r="E3" s="28" t="str">
        <v>1 yr sub</v>
      </c>
      <c r="F3" s="28" t="str">
        <v>2 yr sub: yr 1</v>
      </c>
      <c r="G3" s="28" t="str">
        <v>2 yr sub: yr 2</v>
      </c>
      <c r="H3" s="28" t="str">
        <v>3 yr sub: yr 1</v>
      </c>
      <c r="I3" s="28" t="str">
        <v>3 yr sub: yr 2</v>
      </c>
      <c r="J3" s="28" t="str">
        <v>3 yr sub: yr 3</v>
      </c>
      <c r="K3" s="28" t="str">
        <v>Rest: yr 1</v>
      </c>
      <c r="L3" s="28" t="str">
        <v>Rest: yr 2</v>
      </c>
      <c r="M3" s="28" t="str">
        <v>Gone</v>
      </c>
    </row>
    <row r="4" spans="2:13">
      <c r="B4" s="43" t="s">
        <v>2</v>
      </c>
      <c r="C4" s="20" t="s">
        <v>3</v>
      </c>
      <c r="D4" s="22">
        <v>0.03</v>
      </c>
      <c r="E4" s="22">
        <v>7.0000000000000007E-2</v>
      </c>
      <c r="F4" s="22">
        <v>0.04</v>
      </c>
      <c r="G4" s="21">
        <v>0</v>
      </c>
      <c r="H4" s="22">
        <v>0.02</v>
      </c>
      <c r="I4" s="21">
        <v>0</v>
      </c>
      <c r="J4" s="21">
        <v>0</v>
      </c>
      <c r="K4" s="21">
        <v>0</v>
      </c>
      <c r="L4" s="21">
        <v>0</v>
      </c>
      <c r="M4" s="23">
        <f>1-SUM(D4:L4)</f>
        <v>0.84</v>
      </c>
    </row>
    <row r="5" spans="2:13">
      <c r="B5" s="43"/>
      <c r="C5" s="20" t="s">
        <v>4</v>
      </c>
      <c r="D5" s="21">
        <v>0</v>
      </c>
      <c r="E5" s="22">
        <v>0.27</v>
      </c>
      <c r="F5" s="22">
        <v>0.14000000000000001</v>
      </c>
      <c r="G5" s="21">
        <v>0</v>
      </c>
      <c r="H5" s="22">
        <v>0.1</v>
      </c>
      <c r="I5" s="21">
        <v>0</v>
      </c>
      <c r="J5" s="21">
        <v>0</v>
      </c>
      <c r="K5" s="22">
        <v>0.05</v>
      </c>
      <c r="L5" s="21">
        <v>0</v>
      </c>
      <c r="M5" s="23">
        <f t="shared" ref="M5:M6" si="0">1-SUM(D5:L5)</f>
        <v>0.43999999999999995</v>
      </c>
    </row>
    <row r="6" spans="2:13">
      <c r="B6" s="43"/>
      <c r="C6" s="20" t="s">
        <v>5</v>
      </c>
      <c r="D6" s="21">
        <v>0</v>
      </c>
      <c r="E6" s="21">
        <v>0</v>
      </c>
      <c r="F6" s="21">
        <v>0</v>
      </c>
      <c r="G6" s="22">
        <v>0.98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3">
        <f t="shared" si="0"/>
        <v>2.0000000000000018E-2</v>
      </c>
    </row>
    <row r="7" spans="2:13">
      <c r="B7" s="43"/>
      <c r="C7" s="20" t="s">
        <v>6</v>
      </c>
      <c r="D7" s="21">
        <v>0</v>
      </c>
      <c r="E7" s="22">
        <v>0.05</v>
      </c>
      <c r="F7" s="22">
        <v>0.4</v>
      </c>
      <c r="G7" s="21">
        <v>0</v>
      </c>
      <c r="H7" s="22">
        <v>0.2</v>
      </c>
      <c r="I7" s="21">
        <v>0</v>
      </c>
      <c r="J7" s="21">
        <v>0</v>
      </c>
      <c r="K7" s="22">
        <v>0.05</v>
      </c>
      <c r="L7" s="21">
        <v>0</v>
      </c>
      <c r="M7" s="23">
        <f t="shared" ref="M7" si="1">1-SUM(D7:L7)</f>
        <v>0.29999999999999993</v>
      </c>
    </row>
    <row r="8" spans="2:13">
      <c r="B8" s="43"/>
      <c r="C8" s="20" t="s">
        <v>7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2">
        <v>0.97</v>
      </c>
      <c r="J8" s="21">
        <v>0</v>
      </c>
      <c r="K8" s="21">
        <v>0</v>
      </c>
      <c r="L8" s="21">
        <v>0</v>
      </c>
      <c r="M8" s="23">
        <f>1-SUM(D8:L8)</f>
        <v>3.0000000000000027E-2</v>
      </c>
    </row>
    <row r="9" spans="2:13">
      <c r="B9" s="43"/>
      <c r="C9" s="20" t="s">
        <v>8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2">
        <v>0.99</v>
      </c>
      <c r="K9" s="21">
        <v>0</v>
      </c>
      <c r="L9" s="21">
        <v>0</v>
      </c>
      <c r="M9" s="23">
        <f t="shared" ref="M9:M10" si="2">1-SUM(D9:L9)</f>
        <v>1.0000000000000009E-2</v>
      </c>
    </row>
    <row r="10" spans="2:13">
      <c r="B10" s="43"/>
      <c r="C10" s="20" t="s">
        <v>9</v>
      </c>
      <c r="D10" s="21">
        <v>0</v>
      </c>
      <c r="E10" s="22">
        <v>0.01</v>
      </c>
      <c r="F10" s="22">
        <v>0.05</v>
      </c>
      <c r="G10" s="21">
        <v>0</v>
      </c>
      <c r="H10" s="22">
        <v>0.38</v>
      </c>
      <c r="I10" s="21">
        <v>0</v>
      </c>
      <c r="J10" s="21">
        <v>0</v>
      </c>
      <c r="K10" s="22">
        <v>0.02</v>
      </c>
      <c r="L10" s="21">
        <v>0</v>
      </c>
      <c r="M10" s="23">
        <f t="shared" si="2"/>
        <v>0.54</v>
      </c>
    </row>
    <row r="11" spans="2:13">
      <c r="B11" s="43"/>
      <c r="C11" s="20" t="s">
        <v>10</v>
      </c>
      <c r="D11" s="21">
        <v>0</v>
      </c>
      <c r="E11" s="22">
        <v>0.57999999999999996</v>
      </c>
      <c r="F11" s="22">
        <v>0.13</v>
      </c>
      <c r="G11" s="21">
        <v>0</v>
      </c>
      <c r="H11" s="22">
        <v>0.03</v>
      </c>
      <c r="I11" s="21">
        <v>0</v>
      </c>
      <c r="J11" s="21">
        <v>0</v>
      </c>
      <c r="K11" s="21">
        <v>0</v>
      </c>
      <c r="L11" s="23">
        <f>1-SUM(E11:F11,H11)</f>
        <v>0.26</v>
      </c>
      <c r="M11" s="24">
        <v>0</v>
      </c>
    </row>
    <row r="12" spans="2:13">
      <c r="B12" s="43"/>
      <c r="C12" s="20" t="s">
        <v>11</v>
      </c>
      <c r="D12" s="21">
        <v>0</v>
      </c>
      <c r="E12" s="22">
        <v>0.82</v>
      </c>
      <c r="F12" s="22">
        <v>0.11</v>
      </c>
      <c r="G12" s="21">
        <v>0</v>
      </c>
      <c r="H12" s="23">
        <f>1-SUM(E12:F12)</f>
        <v>7.0000000000000062E-2</v>
      </c>
      <c r="I12" s="21">
        <v>0</v>
      </c>
      <c r="J12" s="21">
        <v>0</v>
      </c>
      <c r="K12" s="21">
        <v>0</v>
      </c>
      <c r="L12" s="21">
        <v>0</v>
      </c>
      <c r="M12" s="24">
        <v>0</v>
      </c>
    </row>
    <row r="13" spans="2:13">
      <c r="B13" s="43"/>
      <c r="C13" s="20" t="s">
        <v>12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3">
        <f>1-SUM(D13:L13)</f>
        <v>1</v>
      </c>
    </row>
    <row r="15" spans="2:13" ht="43.5">
      <c r="C15" s="8" t="s">
        <v>13</v>
      </c>
      <c r="D15" s="9" t="s">
        <v>14</v>
      </c>
      <c r="E15" s="9" t="s">
        <v>15</v>
      </c>
      <c r="F15" s="9" t="s">
        <v>16</v>
      </c>
      <c r="G15" s="9" t="s">
        <v>17</v>
      </c>
      <c r="H15" s="9" t="s">
        <v>18</v>
      </c>
      <c r="I15" s="9" t="s">
        <v>19</v>
      </c>
      <c r="J15" s="9" t="s">
        <v>20</v>
      </c>
      <c r="K15" s="9" t="s">
        <v>21</v>
      </c>
    </row>
    <row r="16" spans="2:13">
      <c r="C16" s="2" t="str">
        <f t="array" ref="C16:C25">C4:C13</f>
        <v>Prospect</v>
      </c>
      <c r="D16" s="15">
        <v>78469</v>
      </c>
      <c r="E16" s="16" t="e">
        <f ca="1">E33+ROUND(E30*$D$16,0)</f>
        <v>#NAME?</v>
      </c>
      <c r="F16" s="16" t="e">
        <f t="shared" ref="F16:K16" ca="1" si="3">F33+ROUND(F30*$D$16,0)</f>
        <v>#NAME?</v>
      </c>
      <c r="G16" s="16" t="e">
        <f t="shared" ca="1" si="3"/>
        <v>#NAME?</v>
      </c>
      <c r="H16" s="16" t="e">
        <f t="shared" ca="1" si="3"/>
        <v>#NAME?</v>
      </c>
      <c r="I16" s="16" t="e">
        <f t="shared" ca="1" si="3"/>
        <v>#NAME?</v>
      </c>
      <c r="J16" s="16" t="e">
        <f t="shared" ca="1" si="3"/>
        <v>#NAME?</v>
      </c>
      <c r="K16" s="16" t="e">
        <f t="shared" ca="1" si="3"/>
        <v>#NAME?</v>
      </c>
    </row>
    <row r="17" spans="3:11">
      <c r="C17" s="2" t="str">
        <v>1 yr sub</v>
      </c>
      <c r="D17" s="15">
        <v>7384</v>
      </c>
      <c r="E17" s="12" t="e">
        <f ca="1">E34</f>
        <v>#NAME?</v>
      </c>
      <c r="F17" s="12" t="e">
        <f t="shared" ref="F17:K17" ca="1" si="4">F34</f>
        <v>#NAME?</v>
      </c>
      <c r="G17" s="12" t="e">
        <f t="shared" ca="1" si="4"/>
        <v>#NAME?</v>
      </c>
      <c r="H17" s="12" t="e">
        <f t="shared" ca="1" si="4"/>
        <v>#NAME?</v>
      </c>
      <c r="I17" s="12" t="e">
        <f t="shared" ca="1" si="4"/>
        <v>#NAME?</v>
      </c>
      <c r="J17" s="12" t="e">
        <f t="shared" ca="1" si="4"/>
        <v>#NAME?</v>
      </c>
      <c r="K17" s="12" t="e">
        <f t="shared" ca="1" si="4"/>
        <v>#NAME?</v>
      </c>
    </row>
    <row r="18" spans="3:11">
      <c r="C18" s="2" t="str">
        <v>2 yr sub: yr 1</v>
      </c>
      <c r="D18" s="15">
        <v>6423</v>
      </c>
      <c r="E18" s="12" t="e">
        <f t="shared" ref="E18:K24" ca="1" si="5">E35</f>
        <v>#NAME?</v>
      </c>
      <c r="F18" s="12" t="e">
        <f t="shared" ca="1" si="5"/>
        <v>#NAME?</v>
      </c>
      <c r="G18" s="12" t="e">
        <f t="shared" ca="1" si="5"/>
        <v>#NAME?</v>
      </c>
      <c r="H18" s="12" t="e">
        <f t="shared" ca="1" si="5"/>
        <v>#NAME?</v>
      </c>
      <c r="I18" s="12" t="e">
        <f t="shared" ca="1" si="5"/>
        <v>#NAME?</v>
      </c>
      <c r="J18" s="12" t="e">
        <f t="shared" ca="1" si="5"/>
        <v>#NAME?</v>
      </c>
      <c r="K18" s="12" t="e">
        <f t="shared" ca="1" si="5"/>
        <v>#NAME?</v>
      </c>
    </row>
    <row r="19" spans="3:11">
      <c r="C19" s="2" t="str">
        <v>2 yr sub: yr 2</v>
      </c>
      <c r="D19" s="15">
        <v>5484</v>
      </c>
      <c r="E19" s="12" t="e">
        <f t="shared" ca="1" si="5"/>
        <v>#NAME?</v>
      </c>
      <c r="F19" s="12" t="e">
        <f t="shared" ca="1" si="5"/>
        <v>#NAME?</v>
      </c>
      <c r="G19" s="12" t="e">
        <f t="shared" ca="1" si="5"/>
        <v>#NAME?</v>
      </c>
      <c r="H19" s="12" t="e">
        <f t="shared" ca="1" si="5"/>
        <v>#NAME?</v>
      </c>
      <c r="I19" s="12" t="e">
        <f t="shared" ca="1" si="5"/>
        <v>#NAME?</v>
      </c>
      <c r="J19" s="12" t="e">
        <f t="shared" ca="1" si="5"/>
        <v>#NAME?</v>
      </c>
      <c r="K19" s="12" t="e">
        <f t="shared" ca="1" si="5"/>
        <v>#NAME?</v>
      </c>
    </row>
    <row r="20" spans="3:11">
      <c r="C20" s="2" t="str">
        <v>3 yr sub: yr 1</v>
      </c>
      <c r="D20" s="15">
        <v>3046</v>
      </c>
      <c r="E20" s="12" t="e">
        <f t="shared" ca="1" si="5"/>
        <v>#NAME?</v>
      </c>
      <c r="F20" s="12" t="e">
        <f t="shared" ca="1" si="5"/>
        <v>#NAME?</v>
      </c>
      <c r="G20" s="12" t="e">
        <f t="shared" ca="1" si="5"/>
        <v>#NAME?</v>
      </c>
      <c r="H20" s="12" t="e">
        <f t="shared" ca="1" si="5"/>
        <v>#NAME?</v>
      </c>
      <c r="I20" s="12" t="e">
        <f t="shared" ca="1" si="5"/>
        <v>#NAME?</v>
      </c>
      <c r="J20" s="12" t="e">
        <f t="shared" ca="1" si="5"/>
        <v>#NAME?</v>
      </c>
      <c r="K20" s="12" t="e">
        <f t="shared" ca="1" si="5"/>
        <v>#NAME?</v>
      </c>
    </row>
    <row r="21" spans="3:11">
      <c r="C21" s="2" t="str">
        <v>3 yr sub: yr 2</v>
      </c>
      <c r="D21" s="15">
        <v>2822</v>
      </c>
      <c r="E21" s="12" t="e">
        <f t="shared" ca="1" si="5"/>
        <v>#NAME?</v>
      </c>
      <c r="F21" s="12" t="e">
        <f t="shared" ca="1" si="5"/>
        <v>#NAME?</v>
      </c>
      <c r="G21" s="12" t="e">
        <f t="shared" ca="1" si="5"/>
        <v>#NAME?</v>
      </c>
      <c r="H21" s="12" t="e">
        <f t="shared" ca="1" si="5"/>
        <v>#NAME?</v>
      </c>
      <c r="I21" s="12" t="e">
        <f t="shared" ca="1" si="5"/>
        <v>#NAME?</v>
      </c>
      <c r="J21" s="12" t="e">
        <f t="shared" ca="1" si="5"/>
        <v>#NAME?</v>
      </c>
      <c r="K21" s="12" t="e">
        <f t="shared" ca="1" si="5"/>
        <v>#NAME?</v>
      </c>
    </row>
    <row r="22" spans="3:11">
      <c r="C22" s="2" t="str">
        <v>3 yr sub: yr 3</v>
      </c>
      <c r="D22" s="15">
        <v>1751</v>
      </c>
      <c r="E22" s="12" t="e">
        <f t="shared" ca="1" si="5"/>
        <v>#NAME?</v>
      </c>
      <c r="F22" s="12" t="e">
        <f t="shared" ca="1" si="5"/>
        <v>#NAME?</v>
      </c>
      <c r="G22" s="12" t="e">
        <f t="shared" ca="1" si="5"/>
        <v>#NAME?</v>
      </c>
      <c r="H22" s="12" t="e">
        <f t="shared" ca="1" si="5"/>
        <v>#NAME?</v>
      </c>
      <c r="I22" s="12" t="e">
        <f t="shared" ca="1" si="5"/>
        <v>#NAME?</v>
      </c>
      <c r="J22" s="12" t="e">
        <f t="shared" ca="1" si="5"/>
        <v>#NAME?</v>
      </c>
      <c r="K22" s="12" t="e">
        <f t="shared" ca="1" si="5"/>
        <v>#NAME?</v>
      </c>
    </row>
    <row r="23" spans="3:11">
      <c r="C23" s="2" t="str">
        <v>Rest: yr 1</v>
      </c>
      <c r="D23" s="15">
        <v>11072</v>
      </c>
      <c r="E23" s="12" t="e">
        <f t="shared" ca="1" si="5"/>
        <v>#NAME?</v>
      </c>
      <c r="F23" s="12" t="e">
        <f t="shared" ca="1" si="5"/>
        <v>#NAME?</v>
      </c>
      <c r="G23" s="12" t="e">
        <f t="shared" ca="1" si="5"/>
        <v>#NAME?</v>
      </c>
      <c r="H23" s="12" t="e">
        <f t="shared" ca="1" si="5"/>
        <v>#NAME?</v>
      </c>
      <c r="I23" s="12" t="e">
        <f t="shared" ca="1" si="5"/>
        <v>#NAME?</v>
      </c>
      <c r="J23" s="12" t="e">
        <f t="shared" ca="1" si="5"/>
        <v>#NAME?</v>
      </c>
      <c r="K23" s="12" t="e">
        <f t="shared" ca="1" si="5"/>
        <v>#NAME?</v>
      </c>
    </row>
    <row r="24" spans="3:11">
      <c r="C24" s="2" t="str">
        <v>Rest: yr 2</v>
      </c>
      <c r="D24" s="15">
        <v>9893</v>
      </c>
      <c r="E24" s="12" t="e">
        <f t="shared" ca="1" si="5"/>
        <v>#NAME?</v>
      </c>
      <c r="F24" s="12" t="e">
        <f t="shared" ca="1" si="5"/>
        <v>#NAME?</v>
      </c>
      <c r="G24" s="12" t="e">
        <f t="shared" ca="1" si="5"/>
        <v>#NAME?</v>
      </c>
      <c r="H24" s="12" t="e">
        <f t="shared" ca="1" si="5"/>
        <v>#NAME?</v>
      </c>
      <c r="I24" s="12" t="e">
        <f t="shared" ca="1" si="5"/>
        <v>#NAME?</v>
      </c>
      <c r="J24" s="12" t="e">
        <f t="shared" ca="1" si="5"/>
        <v>#NAME?</v>
      </c>
      <c r="K24" s="12" t="e">
        <f t="shared" ca="1" si="5"/>
        <v>#NAME?</v>
      </c>
    </row>
    <row r="25" spans="3:11">
      <c r="C25" s="2" t="str">
        <v>Gone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7" spans="3:11">
      <c r="C27" s="40" t="s">
        <v>22</v>
      </c>
      <c r="D27" s="2" t="s">
        <v>23</v>
      </c>
      <c r="E27" s="5">
        <v>0.95</v>
      </c>
      <c r="F27" s="5">
        <v>0.9</v>
      </c>
      <c r="G27" s="5">
        <v>0.9</v>
      </c>
      <c r="H27" s="5">
        <v>0.85</v>
      </c>
      <c r="I27" s="5">
        <v>0.85</v>
      </c>
      <c r="J27" s="5">
        <v>0.85</v>
      </c>
      <c r="K27" s="5">
        <v>0.85</v>
      </c>
    </row>
    <row r="28" spans="3:11">
      <c r="C28" s="41"/>
      <c r="D28" s="18" t="s">
        <v>24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</row>
    <row r="29" spans="3:11">
      <c r="C29" s="42"/>
      <c r="D29" s="18" t="s">
        <v>25</v>
      </c>
      <c r="E29" s="5">
        <v>1.1000000000000001</v>
      </c>
      <c r="F29" s="5">
        <v>1.2</v>
      </c>
      <c r="G29" s="5">
        <v>1.25</v>
      </c>
      <c r="H29" s="5">
        <v>1.3</v>
      </c>
      <c r="I29" s="5">
        <v>1.3</v>
      </c>
      <c r="J29" s="5">
        <v>1.3</v>
      </c>
      <c r="K29" s="5">
        <v>1.3</v>
      </c>
    </row>
    <row r="30" spans="3:11">
      <c r="C30" s="39" t="s">
        <v>26</v>
      </c>
      <c r="D30" s="39"/>
      <c r="E30" s="30" t="e">
        <f t="array" aca="1" ref="E30:K30" ca="1">_xll.VoseTimeSMEThreePoint(E27:K27,E28:K28,E29:K29,"Triangle",0.9)</f>
        <v>#NAME?</v>
      </c>
      <c r="F30" s="30" t="e">
        <f ca="1"/>
        <v>#NAME?</v>
      </c>
      <c r="G30" s="30" t="e">
        <f ca="1"/>
        <v>#NAME?</v>
      </c>
      <c r="H30" s="30" t="e">
        <f ca="1"/>
        <v>#NAME?</v>
      </c>
      <c r="I30" s="30" t="e">
        <f ca="1"/>
        <v>#NAME?</v>
      </c>
      <c r="J30" s="30" t="e">
        <f ca="1"/>
        <v>#NAME?</v>
      </c>
      <c r="K30" s="30" t="e">
        <f ca="1"/>
        <v>#NAME?</v>
      </c>
    </row>
    <row r="32" spans="3:11" ht="43.5">
      <c r="C32" s="8" t="s">
        <v>27</v>
      </c>
      <c r="D32" s="17" t="s">
        <v>28</v>
      </c>
      <c r="E32" s="9" t="s">
        <v>15</v>
      </c>
      <c r="F32" s="9" t="s">
        <v>16</v>
      </c>
      <c r="G32" s="9" t="s">
        <v>17</v>
      </c>
      <c r="H32" s="9" t="s">
        <v>18</v>
      </c>
      <c r="I32" s="9" t="s">
        <v>19</v>
      </c>
      <c r="J32" s="9" t="s">
        <v>20</v>
      </c>
      <c r="K32" s="9" t="s">
        <v>21</v>
      </c>
    </row>
    <row r="33" spans="3:13">
      <c r="C33" s="2" t="str">
        <f t="array" ref="C33:C42">C4:C13</f>
        <v>Prospect</v>
      </c>
      <c r="D33" s="19">
        <v>0</v>
      </c>
      <c r="E33" s="12" t="e">
        <f t="array" aca="1" ref="E33:E42" ca="1">_xll.VoseMarkovSample(D16:D25,$D$4:$M$13,1)</f>
        <v>#NAME?</v>
      </c>
      <c r="F33" s="12" t="e">
        <f t="array" aca="1" ref="F33:F42" ca="1">_xll.VoseMarkovSample(E16:E25,$D$4:$M$13,1)</f>
        <v>#NAME?</v>
      </c>
      <c r="G33" s="12" t="e">
        <f t="array" aca="1" ref="G33:G42" ca="1">_xll.VoseMarkovSample(F16:F25,$D$4:$M$13,1)</f>
        <v>#NAME?</v>
      </c>
      <c r="H33" s="12" t="e">
        <f t="array" aca="1" ref="H33:H42" ca="1">_xll.VoseMarkovSample(G16:G25,$D$4:$M$13,1)</f>
        <v>#NAME?</v>
      </c>
      <c r="I33" s="12" t="e">
        <f t="array" aca="1" ref="I33:I42" ca="1">_xll.VoseMarkovSample(H16:H25,$D$4:$M$13,1)</f>
        <v>#NAME?</v>
      </c>
      <c r="J33" s="12" t="e">
        <f t="array" aca="1" ref="J33:J42" ca="1">_xll.VoseMarkovSample(I16:I25,$D$4:$M$13,1)</f>
        <v>#NAME?</v>
      </c>
      <c r="K33" s="12" t="e">
        <f t="array" aca="1" ref="K33:K42" ca="1">_xll.VoseMarkovSample(J16:J25,$D$4:$M$13,1)</f>
        <v>#NAME?</v>
      </c>
    </row>
    <row r="34" spans="3:13">
      <c r="C34" s="2" t="str">
        <v>1 yr sub</v>
      </c>
      <c r="D34" s="10">
        <v>162</v>
      </c>
      <c r="E34" s="12" t="e">
        <f ca="1"/>
        <v>#NAME?</v>
      </c>
      <c r="F34" s="12" t="e">
        <f ca="1"/>
        <v>#NAME?</v>
      </c>
      <c r="G34" s="12" t="e">
        <f ca="1"/>
        <v>#NAME?</v>
      </c>
      <c r="H34" s="12" t="e">
        <f ca="1"/>
        <v>#NAME?</v>
      </c>
      <c r="I34" s="12" t="e">
        <f ca="1"/>
        <v>#NAME?</v>
      </c>
      <c r="J34" s="12" t="e">
        <f ca="1"/>
        <v>#NAME?</v>
      </c>
      <c r="K34" s="12" t="e">
        <f ca="1"/>
        <v>#NAME?</v>
      </c>
    </row>
    <row r="35" spans="3:13">
      <c r="C35" s="2" t="str">
        <v>2 yr sub: yr 1</v>
      </c>
      <c r="D35" s="10">
        <v>149</v>
      </c>
      <c r="E35" s="12" t="e">
        <f ca="1"/>
        <v>#NAME?</v>
      </c>
      <c r="F35" s="12" t="e">
        <f ca="1"/>
        <v>#NAME?</v>
      </c>
      <c r="G35" s="12" t="e">
        <f ca="1"/>
        <v>#NAME?</v>
      </c>
      <c r="H35" s="12" t="e">
        <f ca="1"/>
        <v>#NAME?</v>
      </c>
      <c r="I35" s="12" t="e">
        <f ca="1"/>
        <v>#NAME?</v>
      </c>
      <c r="J35" s="12" t="e">
        <f ca="1"/>
        <v>#NAME?</v>
      </c>
      <c r="K35" s="12" t="e">
        <f ca="1"/>
        <v>#NAME?</v>
      </c>
    </row>
    <row r="36" spans="3:13">
      <c r="C36" s="2" t="str">
        <v>2 yr sub: yr 2</v>
      </c>
      <c r="D36" s="10">
        <v>149</v>
      </c>
      <c r="E36" s="12" t="e">
        <f ca="1"/>
        <v>#NAME?</v>
      </c>
      <c r="F36" s="12" t="e">
        <f ca="1"/>
        <v>#NAME?</v>
      </c>
      <c r="G36" s="12" t="e">
        <f ca="1"/>
        <v>#NAME?</v>
      </c>
      <c r="H36" s="12" t="e">
        <f ca="1"/>
        <v>#NAME?</v>
      </c>
      <c r="I36" s="12" t="e">
        <f ca="1"/>
        <v>#NAME?</v>
      </c>
      <c r="J36" s="12" t="e">
        <f ca="1"/>
        <v>#NAME?</v>
      </c>
      <c r="K36" s="12" t="e">
        <f ca="1"/>
        <v>#NAME?</v>
      </c>
    </row>
    <row r="37" spans="3:13">
      <c r="C37" s="2" t="str">
        <v>3 yr sub: yr 1</v>
      </c>
      <c r="D37" s="10">
        <v>138</v>
      </c>
      <c r="E37" s="12" t="e">
        <f ca="1"/>
        <v>#NAME?</v>
      </c>
      <c r="F37" s="12" t="e">
        <f ca="1"/>
        <v>#NAME?</v>
      </c>
      <c r="G37" s="12" t="e">
        <f ca="1"/>
        <v>#NAME?</v>
      </c>
      <c r="H37" s="12" t="e">
        <f ca="1"/>
        <v>#NAME?</v>
      </c>
      <c r="I37" s="12" t="e">
        <f ca="1"/>
        <v>#NAME?</v>
      </c>
      <c r="J37" s="12" t="e">
        <f ca="1"/>
        <v>#NAME?</v>
      </c>
      <c r="K37" s="12" t="e">
        <f ca="1"/>
        <v>#NAME?</v>
      </c>
    </row>
    <row r="38" spans="3:13">
      <c r="C38" s="2" t="str">
        <v>3 yr sub: yr 2</v>
      </c>
      <c r="D38" s="10">
        <v>138</v>
      </c>
      <c r="E38" s="12" t="e">
        <f ca="1"/>
        <v>#NAME?</v>
      </c>
      <c r="F38" s="12" t="e">
        <f ca="1"/>
        <v>#NAME?</v>
      </c>
      <c r="G38" s="12" t="e">
        <f ca="1"/>
        <v>#NAME?</v>
      </c>
      <c r="H38" s="12" t="e">
        <f ca="1"/>
        <v>#NAME?</v>
      </c>
      <c r="I38" s="12" t="e">
        <f ca="1"/>
        <v>#NAME?</v>
      </c>
      <c r="J38" s="12" t="e">
        <f ca="1"/>
        <v>#NAME?</v>
      </c>
      <c r="K38" s="12" t="e">
        <f ca="1"/>
        <v>#NAME?</v>
      </c>
    </row>
    <row r="39" spans="3:13">
      <c r="C39" s="2" t="str">
        <v>3 yr sub: yr 3</v>
      </c>
      <c r="D39" s="10">
        <v>138</v>
      </c>
      <c r="E39" s="12" t="e">
        <f ca="1"/>
        <v>#NAME?</v>
      </c>
      <c r="F39" s="12" t="e">
        <f ca="1"/>
        <v>#NAME?</v>
      </c>
      <c r="G39" s="12" t="e">
        <f ca="1"/>
        <v>#NAME?</v>
      </c>
      <c r="H39" s="12" t="e">
        <f ca="1"/>
        <v>#NAME?</v>
      </c>
      <c r="I39" s="12" t="e">
        <f ca="1"/>
        <v>#NAME?</v>
      </c>
      <c r="J39" s="12" t="e">
        <f ca="1"/>
        <v>#NAME?</v>
      </c>
      <c r="K39" s="12" t="e">
        <f ca="1"/>
        <v>#NAME?</v>
      </c>
    </row>
    <row r="40" spans="3:13">
      <c r="C40" s="2" t="str">
        <v>Rest: yr 1</v>
      </c>
      <c r="D40" s="19">
        <v>0</v>
      </c>
      <c r="E40" s="12" t="e">
        <f ca="1"/>
        <v>#NAME?</v>
      </c>
      <c r="F40" s="12" t="e">
        <f ca="1"/>
        <v>#NAME?</v>
      </c>
      <c r="G40" s="12" t="e">
        <f ca="1"/>
        <v>#NAME?</v>
      </c>
      <c r="H40" s="12" t="e">
        <f ca="1"/>
        <v>#NAME?</v>
      </c>
      <c r="I40" s="12" t="e">
        <f ca="1"/>
        <v>#NAME?</v>
      </c>
      <c r="J40" s="12" t="e">
        <f ca="1"/>
        <v>#NAME?</v>
      </c>
      <c r="K40" s="12" t="e">
        <f ca="1"/>
        <v>#NAME?</v>
      </c>
    </row>
    <row r="41" spans="3:13">
      <c r="C41" s="2" t="str">
        <v>Rest: yr 2</v>
      </c>
      <c r="D41" s="19">
        <v>0</v>
      </c>
      <c r="E41" s="12" t="e">
        <f ca="1"/>
        <v>#NAME?</v>
      </c>
      <c r="F41" s="12" t="e">
        <f ca="1"/>
        <v>#NAME?</v>
      </c>
      <c r="G41" s="12" t="e">
        <f ca="1"/>
        <v>#NAME?</v>
      </c>
      <c r="H41" s="12" t="e">
        <f ca="1"/>
        <v>#NAME?</v>
      </c>
      <c r="I41" s="12" t="e">
        <f ca="1"/>
        <v>#NAME?</v>
      </c>
      <c r="J41" s="12" t="e">
        <f ca="1"/>
        <v>#NAME?</v>
      </c>
      <c r="K41" s="12" t="e">
        <f ca="1"/>
        <v>#NAME?</v>
      </c>
    </row>
    <row r="42" spans="3:13" ht="15" thickBot="1">
      <c r="C42" s="2" t="str">
        <v>Gone</v>
      </c>
      <c r="D42" s="19">
        <v>0</v>
      </c>
      <c r="E42" s="13" t="e">
        <f ca="1"/>
        <v>#NAME?</v>
      </c>
      <c r="F42" s="13" t="e">
        <f ca="1"/>
        <v>#NAME?</v>
      </c>
      <c r="G42" s="13" t="e">
        <f ca="1"/>
        <v>#NAME?</v>
      </c>
      <c r="H42" s="13" t="e">
        <f ca="1"/>
        <v>#NAME?</v>
      </c>
      <c r="I42" s="13" t="e">
        <f ca="1"/>
        <v>#NAME?</v>
      </c>
      <c r="J42" s="13" t="e">
        <f ca="1"/>
        <v>#NAME?</v>
      </c>
      <c r="K42" s="13" t="e">
        <f ca="1"/>
        <v>#NAME?</v>
      </c>
      <c r="M42" s="7" t="s">
        <v>29</v>
      </c>
    </row>
    <row r="43" spans="3:13" ht="31.5" customHeight="1" thickTop="1">
      <c r="C43" s="11"/>
      <c r="D43" s="26" t="s">
        <v>30</v>
      </c>
      <c r="E43" s="14" t="e">
        <f ca="1">_xll.VoseOutput(E32,,"Member-years sold",1)+SUM(E34:E39)</f>
        <v>#NAME?</v>
      </c>
      <c r="F43" s="14" t="e">
        <f ca="1">_xll.VoseOutput(F32,,"Member-years sold",2)+SUM(F34:F39)</f>
        <v>#NAME?</v>
      </c>
      <c r="G43" s="14" t="e">
        <f ca="1">_xll.VoseOutput(G32,,"Member-years sold",3)+SUM(G34:G39)</f>
        <v>#NAME?</v>
      </c>
      <c r="H43" s="14" t="e">
        <f ca="1">_xll.VoseOutput(H32,,"Member-years sold",4)+SUM(H34:H39)</f>
        <v>#NAME?</v>
      </c>
      <c r="I43" s="14" t="e">
        <f ca="1">_xll.VoseOutput(I32,,"Member-years sold",5)+SUM(I34:I39)</f>
        <v>#NAME?</v>
      </c>
      <c r="J43" s="14" t="e">
        <f ca="1">_xll.VoseOutput(J32,,"Member-years sold",6)+SUM(J34:J39)</f>
        <v>#NAME?</v>
      </c>
      <c r="K43" s="14" t="e">
        <f ca="1">_xll.VoseOutput(K32,,"Member-years sold",7)+SUM(K34:K39)</f>
        <v>#NAME?</v>
      </c>
      <c r="L43" s="4"/>
      <c r="M43" s="29" t="e">
        <f ca="1">_xll.VoseOutput(M42&amp;D43)+SUM(E43:K43)</f>
        <v>#NAME?</v>
      </c>
    </row>
    <row r="44" spans="3:13" ht="31.5" customHeight="1">
      <c r="C44" s="27" t="s">
        <v>31</v>
      </c>
      <c r="D44" s="8" t="s">
        <v>32</v>
      </c>
      <c r="E44" s="25" t="e">
        <f ca="1">_xll.VoseOutput(E32,"$M","Gross revenue",1)+SUMPRODUCT($D$33:$D$42,E33:E42)/1000000</f>
        <v>#NAME?</v>
      </c>
      <c r="F44" s="25" t="e">
        <f ca="1">_xll.VoseOutput(F32,"$M","Gross revenue",2)+SUMPRODUCT($D$33:$D$42,F33:F42)/1000000</f>
        <v>#NAME?</v>
      </c>
      <c r="G44" s="25" t="e">
        <f ca="1">_xll.VoseOutput(G32,"$M","Gross revenue",3)+SUMPRODUCT($D$33:$D$42,G33:G42)/1000000</f>
        <v>#NAME?</v>
      </c>
      <c r="H44" s="25" t="e">
        <f ca="1">_xll.VoseOutput(H32,"$M","Gross revenue",4)+SUMPRODUCT($D$33:$D$42,H33:H42)/1000000</f>
        <v>#NAME?</v>
      </c>
      <c r="I44" s="25" t="e">
        <f ca="1">_xll.VoseOutput(I32,"$M","Gross revenue",5)+SUMPRODUCT($D$33:$D$42,I33:I42)/1000000</f>
        <v>#NAME?</v>
      </c>
      <c r="J44" s="25" t="e">
        <f ca="1">_xll.VoseOutput(J32,"$M","Gross revenue",6)+SUMPRODUCT($D$33:$D$42,J33:J42)/1000000</f>
        <v>#NAME?</v>
      </c>
      <c r="K44" s="25" t="e">
        <f ca="1">_xll.VoseOutput(K32,"$M","Gross revenue",7)+SUMPRODUCT($D$33:$D$42,K33:K42)/1000000</f>
        <v>#NAME?</v>
      </c>
      <c r="L44" s="4"/>
      <c r="M44" s="25" t="e">
        <f ca="1">_xll.VoseOutput(M42&amp;D44,"$M")+SUM(E44:K44)</f>
        <v>#NAME?</v>
      </c>
    </row>
  </sheetData>
  <mergeCells count="4">
    <mergeCell ref="C30:D30"/>
    <mergeCell ref="C27:C29"/>
    <mergeCell ref="B4:B13"/>
    <mergeCell ref="D2:M2"/>
  </mergeCells>
  <phoneticPr fontId="3" type="noConversion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2C7BD501-94F5-4AFA-B4E6-233A8523B036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ModelRiskCharts!B73:B82</xm:f>
              <xm:sqref>M43</xm:sqref>
            </x14:sparkline>
          </x14:sparklines>
        </x14:sparklineGroup>
        <x14:sparklineGroup type="column" displayEmptyCellsAs="gap" xr2:uid="{516901C7-9E18-4E32-9D9A-AE361F072CB1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ModelRiskCharts!B153:B162</xm:f>
              <xm:sqref>M44</xm:sqref>
            </x14:sparkline>
          </x14:sparklines>
        </x14:sparklineGroup>
        <x14:sparklineGroup type="column" displayEmptyCellsAs="gap" xr2:uid="{55959B87-3EC4-4016-A821-876997ADA0A4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ModelRiskCharts!B143:B152</xm:f>
              <xm:sqref>K44</xm:sqref>
            </x14:sparkline>
          </x14:sparklines>
        </x14:sparklineGroup>
        <x14:sparklineGroup type="column" displayEmptyCellsAs="gap" xr2:uid="{5374784A-4C8E-4647-8652-F9EE5324D5E5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ModelRiskCharts!B133:B142</xm:f>
              <xm:sqref>J44</xm:sqref>
            </x14:sparkline>
          </x14:sparklines>
        </x14:sparklineGroup>
        <x14:sparklineGroup type="column" displayEmptyCellsAs="gap" xr2:uid="{43DCC9D2-FD1A-4305-AE8F-CAEDD02B3A11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ModelRiskCharts!B123:B132</xm:f>
              <xm:sqref>I44</xm:sqref>
            </x14:sparkline>
          </x14:sparklines>
        </x14:sparklineGroup>
        <x14:sparklineGroup type="column" displayEmptyCellsAs="gap" xr2:uid="{C156D487-A33D-4EE7-BA0F-5D1E3760608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ModelRiskCharts!B113:B122</xm:f>
              <xm:sqref>H44</xm:sqref>
            </x14:sparkline>
          </x14:sparklines>
        </x14:sparklineGroup>
        <x14:sparklineGroup type="column" displayEmptyCellsAs="gap" xr2:uid="{B19395CF-F363-479C-BDED-AC9AF4354CB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ModelRiskCharts!B103:B112</xm:f>
              <xm:sqref>G44</xm:sqref>
            </x14:sparkline>
          </x14:sparklines>
        </x14:sparklineGroup>
        <x14:sparklineGroup type="column" displayEmptyCellsAs="gap" xr2:uid="{C94136D0-52CB-4CE1-A7A3-54B7B3CC10DE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ModelRiskCharts!B93:B102</xm:f>
              <xm:sqref>F44</xm:sqref>
            </x14:sparkline>
          </x14:sparklines>
        </x14:sparklineGroup>
        <x14:sparklineGroup type="column" displayEmptyCellsAs="gap" xr2:uid="{8CEB7EAF-FA2E-4F23-95EE-73A112ECA99A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ModelRiskCharts!B83:B92</xm:f>
              <xm:sqref>E44</xm:sqref>
            </x14:sparkline>
          </x14:sparklines>
        </x14:sparklineGroup>
        <x14:sparklineGroup type="column" displayEmptyCellsAs="gap" xr2:uid="{2ED40936-B712-4259-9D8F-BB21D8A387A3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ModelRiskCharts!B63:B72</xm:f>
              <xm:sqref>K43</xm:sqref>
            </x14:sparkline>
          </x14:sparklines>
        </x14:sparklineGroup>
        <x14:sparklineGroup type="column" displayEmptyCellsAs="gap" xr2:uid="{CA1ABE08-6C36-4BDC-B42B-5A57A74A5C7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ModelRiskCharts!B53:B62</xm:f>
              <xm:sqref>J43</xm:sqref>
            </x14:sparkline>
          </x14:sparklines>
        </x14:sparklineGroup>
        <x14:sparklineGroup type="column" displayEmptyCellsAs="gap" xr2:uid="{4D38E9D8-311F-423A-B4B2-C7BA2EDD81D1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ModelRiskCharts!B43:B52</xm:f>
              <xm:sqref>I43</xm:sqref>
            </x14:sparkline>
          </x14:sparklines>
        </x14:sparklineGroup>
        <x14:sparklineGroup type="column" displayEmptyCellsAs="gap" xr2:uid="{EBE9EA22-7F95-4EEE-A9BB-34F6EFBDB24A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ModelRiskCharts!B33:B42</xm:f>
              <xm:sqref>H43</xm:sqref>
            </x14:sparkline>
          </x14:sparklines>
        </x14:sparklineGroup>
        <x14:sparklineGroup type="column" displayEmptyCellsAs="gap" xr2:uid="{1F495D76-1688-4059-866B-3FCAA237195A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ModelRiskCharts!B23:B32</xm:f>
              <xm:sqref>G43</xm:sqref>
            </x14:sparkline>
          </x14:sparklines>
        </x14:sparklineGroup>
        <x14:sparklineGroup type="column" displayEmptyCellsAs="gap" xr2:uid="{7DBACFD4-C45B-4E29-AE53-B6B7FD2A0C85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ModelRiskCharts!B13:B22</xm:f>
              <xm:sqref>F43</xm:sqref>
            </x14:sparkline>
          </x14:sparklines>
        </x14:sparklineGroup>
        <x14:sparklineGroup type="column" displayEmptyCellsAs="gap" xr2:uid="{2A9B3ED1-F4AE-4CEC-90B1-CC83C38D0A8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ModelRiskCharts!B3:B12</xm:f>
              <xm:sqref>E43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F039-031D-4DCF-97D7-EB991A717436}">
  <dimension ref="B1:X767"/>
  <sheetViews>
    <sheetView topLeftCell="B1" zoomScale="120" zoomScaleNormal="120" workbookViewId="0">
      <selection activeCell="E21" sqref="E21"/>
    </sheetView>
  </sheetViews>
  <sheetFormatPr defaultRowHeight="14.45"/>
  <cols>
    <col min="2" max="2" width="3.85546875" customWidth="1"/>
    <col min="3" max="3" width="6.7109375" bestFit="1" customWidth="1"/>
    <col min="4" max="11" width="7.5703125" customWidth="1"/>
    <col min="15" max="15" width="4.5703125" customWidth="1"/>
    <col min="16" max="16" width="7.140625" customWidth="1"/>
    <col min="17" max="24" width="7.5703125" customWidth="1"/>
  </cols>
  <sheetData>
    <row r="1" spans="2:24">
      <c r="G1" t="s">
        <v>33</v>
      </c>
    </row>
    <row r="2" spans="2:24">
      <c r="B2" s="34" t="s">
        <v>34</v>
      </c>
      <c r="E2" s="2">
        <v>50</v>
      </c>
      <c r="G2" t="s">
        <v>35</v>
      </c>
    </row>
    <row r="4" spans="2:24">
      <c r="D4" s="46" t="s">
        <v>36</v>
      </c>
      <c r="E4" s="46"/>
      <c r="F4" s="46"/>
      <c r="G4" s="46"/>
      <c r="H4" s="46"/>
      <c r="I4" s="46"/>
      <c r="J4" s="46"/>
      <c r="K4" s="46"/>
      <c r="Q4" s="46" t="str">
        <f>"Year T+"&amp;E2</f>
        <v>Year T+50</v>
      </c>
      <c r="R4" s="46"/>
      <c r="S4" s="46"/>
      <c r="T4" s="46"/>
      <c r="U4" s="46"/>
      <c r="V4" s="46"/>
      <c r="W4" s="46"/>
      <c r="X4" s="46"/>
    </row>
    <row r="5" spans="2:24">
      <c r="D5" s="37" t="s">
        <v>37</v>
      </c>
      <c r="E5" s="37" t="s">
        <v>38</v>
      </c>
      <c r="F5" s="37" t="s">
        <v>39</v>
      </c>
      <c r="G5" s="37" t="s">
        <v>40</v>
      </c>
      <c r="H5" s="37" t="s">
        <v>41</v>
      </c>
      <c r="I5" s="37" t="s">
        <v>42</v>
      </c>
      <c r="J5" s="37" t="s">
        <v>43</v>
      </c>
      <c r="K5" s="37" t="s">
        <v>44</v>
      </c>
      <c r="M5" t="s">
        <v>45</v>
      </c>
      <c r="Q5" s="37" t="s">
        <v>37</v>
      </c>
      <c r="R5" s="37" t="s">
        <v>38</v>
      </c>
      <c r="S5" s="37" t="s">
        <v>39</v>
      </c>
      <c r="T5" s="37" t="s">
        <v>40</v>
      </c>
      <c r="U5" s="37" t="s">
        <v>41</v>
      </c>
      <c r="V5" s="37" t="s">
        <v>42</v>
      </c>
      <c r="W5" s="37" t="s">
        <v>43</v>
      </c>
      <c r="X5" s="37" t="s">
        <v>44</v>
      </c>
    </row>
    <row r="6" spans="2:24">
      <c r="B6" s="45" t="s">
        <v>46</v>
      </c>
      <c r="C6" s="36" t="s">
        <v>37</v>
      </c>
      <c r="D6" s="33">
        <v>0.91900000000000004</v>
      </c>
      <c r="E6" s="33">
        <v>7.3999999999999996E-2</v>
      </c>
      <c r="F6" s="33">
        <v>7.0000000000000001E-3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M6" s="32">
        <f t="shared" ref="M6:M13" si="0">SUM(D6:K6)</f>
        <v>1</v>
      </c>
      <c r="O6" s="45" t="s">
        <v>46</v>
      </c>
      <c r="P6" s="36" t="s">
        <v>37</v>
      </c>
      <c r="Q6" s="33">
        <f t="array" ref="Q6:X13">_xll.VoseMarkovMatrix(D6:K13,E2)</f>
        <v>4.8724173956995707E-2</v>
      </c>
      <c r="R6" s="33">
        <v>0.17467707263587073</v>
      </c>
      <c r="S6" s="33">
        <v>0.28694801325031782</v>
      </c>
      <c r="T6" s="33">
        <v>0.17348091645769911</v>
      </c>
      <c r="U6" s="33">
        <v>9.5402448163867837E-2</v>
      </c>
      <c r="V6" s="33">
        <v>4.9375859500258239E-2</v>
      </c>
      <c r="W6" s="33">
        <v>5.2269346053004902E-3</v>
      </c>
      <c r="X6" s="33">
        <v>0.16616458142969009</v>
      </c>
    </row>
    <row r="7" spans="2:24">
      <c r="B7" s="45"/>
      <c r="C7" s="36" t="s">
        <v>38</v>
      </c>
      <c r="D7" s="33">
        <v>1.0999999999999999E-2</v>
      </c>
      <c r="E7" s="33">
        <v>0.91300000000000003</v>
      </c>
      <c r="F7" s="33">
        <v>7.0999999999999994E-2</v>
      </c>
      <c r="G7" s="33">
        <v>3.0000000000000001E-3</v>
      </c>
      <c r="H7" s="33">
        <v>2E-3</v>
      </c>
      <c r="I7" s="33">
        <v>0</v>
      </c>
      <c r="J7" s="33">
        <v>0</v>
      </c>
      <c r="K7" s="33">
        <v>0</v>
      </c>
      <c r="M7" s="32">
        <f t="shared" si="0"/>
        <v>1</v>
      </c>
      <c r="O7" s="45"/>
      <c r="P7" s="36" t="s">
        <v>38</v>
      </c>
      <c r="Q7" s="33">
        <v>2.8105325703598149E-2</v>
      </c>
      <c r="R7" s="33">
        <v>0.13286097455283524</v>
      </c>
      <c r="S7" s="33">
        <v>0.25731780178400493</v>
      </c>
      <c r="T7" s="33">
        <v>0.1723994666770336</v>
      </c>
      <c r="U7" s="33">
        <v>0.10171387891974601</v>
      </c>
      <c r="V7" s="33">
        <v>5.4843582276265408E-2</v>
      </c>
      <c r="W7" s="33">
        <v>5.880717361125584E-3</v>
      </c>
      <c r="X7" s="33">
        <v>0.24687825272539102</v>
      </c>
    </row>
    <row r="8" spans="2:24">
      <c r="B8" s="45"/>
      <c r="C8" s="36" t="s">
        <v>39</v>
      </c>
      <c r="D8" s="33">
        <v>1E-3</v>
      </c>
      <c r="E8" s="33">
        <v>2.5999999999999999E-2</v>
      </c>
      <c r="F8" s="33">
        <v>0.91200000000000003</v>
      </c>
      <c r="G8" s="33">
        <v>5.2999999999999999E-2</v>
      </c>
      <c r="H8" s="33">
        <v>6.0000000000000001E-3</v>
      </c>
      <c r="I8" s="33">
        <v>2E-3</v>
      </c>
      <c r="J8" s="33">
        <v>0</v>
      </c>
      <c r="K8" s="33">
        <v>0</v>
      </c>
      <c r="M8" s="32">
        <f t="shared" si="0"/>
        <v>1</v>
      </c>
      <c r="O8" s="45"/>
      <c r="P8" s="36" t="s">
        <v>39</v>
      </c>
      <c r="Q8" s="33">
        <v>1.8371672882674328E-2</v>
      </c>
      <c r="R8" s="33">
        <v>9.9872934800226049E-2</v>
      </c>
      <c r="S8" s="33">
        <v>0.21612154705285064</v>
      </c>
      <c r="T8" s="33">
        <v>0.1570746921297681</v>
      </c>
      <c r="U8" s="33">
        <v>9.8789149984413016E-2</v>
      </c>
      <c r="V8" s="33">
        <v>5.5232536552660944E-2</v>
      </c>
      <c r="W8" s="33">
        <v>5.9853916688628302E-3</v>
      </c>
      <c r="X8" s="33">
        <v>0.34855207492854395</v>
      </c>
    </row>
    <row r="9" spans="2:24">
      <c r="B9" s="45"/>
      <c r="C9" s="36" t="s">
        <v>40</v>
      </c>
      <c r="D9" s="33">
        <v>0</v>
      </c>
      <c r="E9" s="33">
        <v>2E-3</v>
      </c>
      <c r="F9" s="33">
        <v>5.3999999999999999E-2</v>
      </c>
      <c r="G9" s="33">
        <v>0.879</v>
      </c>
      <c r="H9" s="33">
        <v>5.5E-2</v>
      </c>
      <c r="I9" s="33">
        <v>8.0000000000000002E-3</v>
      </c>
      <c r="J9" s="33">
        <v>1E-3</v>
      </c>
      <c r="K9" s="33">
        <v>1E-3</v>
      </c>
      <c r="M9" s="32">
        <f t="shared" si="0"/>
        <v>1</v>
      </c>
      <c r="O9" s="45"/>
      <c r="P9" s="36" t="s">
        <v>40</v>
      </c>
      <c r="Q9" s="33">
        <v>1.1754316186892717E-2</v>
      </c>
      <c r="R9" s="33">
        <v>6.9527912757909482E-2</v>
      </c>
      <c r="S9" s="33">
        <v>0.1616576082938346</v>
      </c>
      <c r="T9" s="33">
        <v>0.12565764301698501</v>
      </c>
      <c r="U9" s="33">
        <v>8.4090297482579512E-2</v>
      </c>
      <c r="V9" s="33">
        <v>4.8693701284614747E-2</v>
      </c>
      <c r="W9" s="33">
        <v>5.3279478985096777E-3</v>
      </c>
      <c r="X9" s="33">
        <v>0.4932905730786743</v>
      </c>
    </row>
    <row r="10" spans="2:24">
      <c r="B10" s="45"/>
      <c r="C10" s="36" t="s">
        <v>41</v>
      </c>
      <c r="D10" s="33">
        <v>0</v>
      </c>
      <c r="E10" s="33">
        <v>1E-3</v>
      </c>
      <c r="F10" s="33">
        <v>4.0000000000000001E-3</v>
      </c>
      <c r="G10" s="33">
        <v>0.05</v>
      </c>
      <c r="H10" s="33">
        <v>0.85099999999999998</v>
      </c>
      <c r="I10" s="33">
        <v>7.2999999999999995E-2</v>
      </c>
      <c r="J10" s="33">
        <v>5.0000000000000001E-3</v>
      </c>
      <c r="K10" s="33">
        <v>1.6E-2</v>
      </c>
      <c r="M10" s="32">
        <f t="shared" si="0"/>
        <v>1</v>
      </c>
      <c r="O10" s="45"/>
      <c r="P10" s="36" t="s">
        <v>41</v>
      </c>
      <c r="Q10" s="33">
        <v>5.9014196646617161E-3</v>
      </c>
      <c r="R10" s="33">
        <v>3.6963152180210304E-2</v>
      </c>
      <c r="S10" s="33">
        <v>9.0655513982259558E-2</v>
      </c>
      <c r="T10" s="33">
        <v>7.5058356755541178E-2</v>
      </c>
      <c r="U10" s="33">
        <v>5.3622166741353998E-2</v>
      </c>
      <c r="V10" s="33">
        <v>3.2207590848182852E-2</v>
      </c>
      <c r="W10" s="33">
        <v>3.5580793230137286E-3</v>
      </c>
      <c r="X10" s="33">
        <v>0.70203372050477664</v>
      </c>
    </row>
    <row r="11" spans="2:24">
      <c r="B11" s="45"/>
      <c r="C11" s="36" t="s">
        <v>42</v>
      </c>
      <c r="D11" s="33">
        <v>0</v>
      </c>
      <c r="E11" s="33">
        <v>1E-3</v>
      </c>
      <c r="F11" s="33">
        <v>1E-3</v>
      </c>
      <c r="G11" s="33">
        <v>5.0000000000000001E-3</v>
      </c>
      <c r="H11" s="33">
        <v>0.06</v>
      </c>
      <c r="I11" s="33">
        <v>0.82199999999999995</v>
      </c>
      <c r="J11" s="33">
        <v>2.1999999999999999E-2</v>
      </c>
      <c r="K11" s="33">
        <v>8.8999999999999996E-2</v>
      </c>
      <c r="M11" s="32">
        <f t="shared" si="0"/>
        <v>1</v>
      </c>
      <c r="O11" s="45"/>
      <c r="P11" s="36" t="s">
        <v>42</v>
      </c>
      <c r="Q11" s="33">
        <v>2.737810945141363E-3</v>
      </c>
      <c r="R11" s="33">
        <v>1.7414444352064153E-2</v>
      </c>
      <c r="S11" s="33">
        <v>4.3473488033365142E-2</v>
      </c>
      <c r="T11" s="33">
        <v>3.7006197214521294E-2</v>
      </c>
      <c r="U11" s="33">
        <v>2.7274993892356065E-2</v>
      </c>
      <c r="V11" s="33">
        <v>1.6668843436284907E-2</v>
      </c>
      <c r="W11" s="33">
        <v>1.8496475714223236E-3</v>
      </c>
      <c r="X11" s="33">
        <v>0.85357457455484476</v>
      </c>
    </row>
    <row r="12" spans="2:24">
      <c r="B12" s="45"/>
      <c r="C12" s="36" t="s">
        <v>43</v>
      </c>
      <c r="D12" s="33">
        <v>0</v>
      </c>
      <c r="E12" s="33">
        <v>4.0000000000000001E-3</v>
      </c>
      <c r="F12" s="33">
        <v>4.0000000000000001E-3</v>
      </c>
      <c r="G12" s="33">
        <v>8.9999999999999993E-3</v>
      </c>
      <c r="H12" s="33">
        <v>2.5000000000000001E-2</v>
      </c>
      <c r="I12" s="33">
        <v>5.8999999999999997E-2</v>
      </c>
      <c r="J12" s="33">
        <v>0.67800000000000005</v>
      </c>
      <c r="K12" s="33">
        <v>0.221</v>
      </c>
      <c r="M12" s="32">
        <f t="shared" si="0"/>
        <v>1</v>
      </c>
      <c r="O12" s="45"/>
      <c r="P12" s="36" t="s">
        <v>43</v>
      </c>
      <c r="Q12" s="33">
        <v>1.8757399174710117E-3</v>
      </c>
      <c r="R12" s="33">
        <v>1.1127970587906356E-2</v>
      </c>
      <c r="S12" s="33">
        <v>2.6302180829518629E-2</v>
      </c>
      <c r="T12" s="33">
        <v>2.1280381853187539E-2</v>
      </c>
      <c r="U12" s="33">
        <v>1.5003307329350169E-2</v>
      </c>
      <c r="V12" s="33">
        <v>8.9636472043571405E-3</v>
      </c>
      <c r="W12" s="33">
        <v>9.889029130184968E-4</v>
      </c>
      <c r="X12" s="33">
        <v>0.91445786936519058</v>
      </c>
    </row>
    <row r="13" spans="2:24">
      <c r="B13" s="45"/>
      <c r="C13" s="36" t="s">
        <v>44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M13" s="32">
        <f t="shared" si="0"/>
        <v>1</v>
      </c>
      <c r="O13" s="45"/>
      <c r="P13" s="36" t="s">
        <v>44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1</v>
      </c>
    </row>
    <row r="17" spans="3:20">
      <c r="D17" s="47" t="s">
        <v>47</v>
      </c>
      <c r="E17" s="47"/>
      <c r="R17" s="31"/>
      <c r="S17" s="31"/>
      <c r="T17" s="31"/>
    </row>
    <row r="18" spans="3:20">
      <c r="C18" s="36" t="s">
        <v>48</v>
      </c>
      <c r="D18" s="1" t="s">
        <v>14</v>
      </c>
      <c r="E18" s="1" t="str">
        <f>"In "&amp;E2&amp;" yrs"</f>
        <v>In 50 yrs</v>
      </c>
    </row>
    <row r="19" spans="3:20">
      <c r="C19" s="36" t="s">
        <v>37</v>
      </c>
      <c r="D19" s="3">
        <v>22</v>
      </c>
      <c r="E19" s="35" t="e">
        <f t="array" aca="1" ref="E19:E26" ca="1">_xll.VoseMarkovSample(D19:D26,D6:K13,E2)</f>
        <v>#NAME?</v>
      </c>
      <c r="R19" s="38"/>
      <c r="S19" s="38"/>
      <c r="T19" s="38"/>
    </row>
    <row r="20" spans="3:20">
      <c r="C20" s="36" t="s">
        <v>38</v>
      </c>
      <c r="D20" s="3">
        <v>38</v>
      </c>
      <c r="E20" s="35" t="e">
        <f ca="1"/>
        <v>#NAME?</v>
      </c>
      <c r="R20" s="38"/>
      <c r="S20" s="38"/>
      <c r="T20" s="38"/>
    </row>
    <row r="21" spans="3:20">
      <c r="C21" s="36" t="s">
        <v>39</v>
      </c>
      <c r="D21" s="3">
        <v>23</v>
      </c>
      <c r="E21" s="35" t="e">
        <f ca="1"/>
        <v>#NAME?</v>
      </c>
      <c r="R21" s="38"/>
      <c r="S21" s="38"/>
      <c r="T21" s="38"/>
    </row>
    <row r="22" spans="3:20">
      <c r="C22" s="36" t="s">
        <v>40</v>
      </c>
      <c r="D22" s="3">
        <v>6</v>
      </c>
      <c r="E22" s="35" t="e">
        <f ca="1"/>
        <v>#NAME?</v>
      </c>
      <c r="R22" s="38"/>
      <c r="S22" s="38"/>
      <c r="T22" s="38"/>
    </row>
    <row r="23" spans="3:20">
      <c r="C23" s="36" t="s">
        <v>41</v>
      </c>
      <c r="D23" s="3">
        <v>7</v>
      </c>
      <c r="E23" s="35" t="e">
        <f ca="1"/>
        <v>#NAME?</v>
      </c>
      <c r="R23" s="38"/>
      <c r="S23" s="38"/>
      <c r="T23" s="38"/>
    </row>
    <row r="24" spans="3:20">
      <c r="C24" s="36" t="s">
        <v>42</v>
      </c>
      <c r="D24" s="3">
        <v>4</v>
      </c>
      <c r="E24" s="35" t="e">
        <f ca="1"/>
        <v>#NAME?</v>
      </c>
      <c r="R24" s="38"/>
      <c r="S24" s="38"/>
      <c r="T24" s="38"/>
    </row>
    <row r="25" spans="3:20">
      <c r="C25" s="36" t="s">
        <v>43</v>
      </c>
      <c r="D25" s="3">
        <v>0</v>
      </c>
      <c r="E25" s="35" t="e">
        <f ca="1"/>
        <v>#NAME?</v>
      </c>
      <c r="R25" s="38"/>
      <c r="S25" s="38"/>
      <c r="T25" s="38"/>
    </row>
    <row r="26" spans="3:20">
      <c r="C26" s="36" t="s">
        <v>44</v>
      </c>
      <c r="D26" s="3">
        <v>0</v>
      </c>
      <c r="E26" s="35" t="e">
        <f ca="1"/>
        <v>#NAME?</v>
      </c>
      <c r="R26" s="38"/>
      <c r="S26" s="38"/>
      <c r="T26" s="38"/>
    </row>
    <row r="27" spans="3:20">
      <c r="R27" s="38"/>
      <c r="S27" s="38"/>
      <c r="T27" s="38"/>
    </row>
    <row r="28" spans="3:20">
      <c r="C28" t="s">
        <v>49</v>
      </c>
      <c r="D28">
        <f>SUM(D19:D26)</f>
        <v>100</v>
      </c>
      <c r="E28" t="e">
        <f ca="1">SUM(E19:E26)</f>
        <v>#NAME?</v>
      </c>
      <c r="R28" s="38"/>
      <c r="S28" s="38"/>
      <c r="T28" s="38"/>
    </row>
    <row r="29" spans="3:20">
      <c r="R29" s="38"/>
      <c r="S29" s="38"/>
      <c r="T29" s="38"/>
    </row>
    <row r="30" spans="3:20">
      <c r="R30" s="38"/>
      <c r="S30" s="38"/>
      <c r="T30" s="38"/>
    </row>
    <row r="31" spans="3:20">
      <c r="R31" s="38"/>
      <c r="S31" s="38"/>
      <c r="T31" s="38"/>
    </row>
    <row r="32" spans="3:20">
      <c r="R32" s="38"/>
      <c r="S32" s="38"/>
      <c r="T32" s="38"/>
    </row>
    <row r="33" spans="18:20">
      <c r="R33" s="38"/>
      <c r="S33" s="38"/>
      <c r="T33" s="38"/>
    </row>
    <row r="34" spans="18:20">
      <c r="R34" s="38"/>
      <c r="S34" s="38"/>
      <c r="T34" s="38"/>
    </row>
    <row r="35" spans="18:20">
      <c r="R35" s="38"/>
      <c r="S35" s="38"/>
      <c r="T35" s="38"/>
    </row>
    <row r="36" spans="18:20">
      <c r="R36" s="38"/>
      <c r="S36" s="38"/>
      <c r="T36" s="38"/>
    </row>
    <row r="37" spans="18:20">
      <c r="R37" s="38"/>
      <c r="S37" s="38"/>
      <c r="T37" s="38"/>
    </row>
    <row r="38" spans="18:20">
      <c r="R38" s="38"/>
      <c r="S38" s="38"/>
      <c r="T38" s="38"/>
    </row>
    <row r="39" spans="18:20">
      <c r="R39" s="38"/>
      <c r="S39" s="38"/>
      <c r="T39" s="38"/>
    </row>
    <row r="40" spans="18:20">
      <c r="R40" s="38"/>
      <c r="S40" s="38"/>
      <c r="T40" s="38"/>
    </row>
    <row r="41" spans="18:20">
      <c r="R41" s="38"/>
      <c r="S41" s="38"/>
      <c r="T41" s="38"/>
    </row>
    <row r="42" spans="18:20">
      <c r="R42" s="38"/>
      <c r="S42" s="38"/>
      <c r="T42" s="38"/>
    </row>
    <row r="43" spans="18:20">
      <c r="R43" s="38"/>
      <c r="S43" s="38"/>
      <c r="T43" s="38"/>
    </row>
    <row r="44" spans="18:20">
      <c r="R44" s="38"/>
      <c r="S44" s="38"/>
      <c r="T44" s="38"/>
    </row>
    <row r="45" spans="18:20">
      <c r="R45" s="38"/>
      <c r="S45" s="38"/>
      <c r="T45" s="38"/>
    </row>
    <row r="46" spans="18:20">
      <c r="R46" s="38"/>
      <c r="S46" s="38"/>
      <c r="T46" s="38"/>
    </row>
    <row r="47" spans="18:20">
      <c r="R47" s="38"/>
      <c r="S47" s="38"/>
      <c r="T47" s="38"/>
    </row>
    <row r="48" spans="18:20">
      <c r="R48" s="38"/>
      <c r="S48" s="38"/>
      <c r="T48" s="38"/>
    </row>
    <row r="49" spans="18:20">
      <c r="R49" s="38"/>
      <c r="S49" s="38"/>
      <c r="T49" s="38"/>
    </row>
    <row r="50" spans="18:20">
      <c r="R50" s="38"/>
      <c r="S50" s="38"/>
      <c r="T50" s="38"/>
    </row>
    <row r="51" spans="18:20">
      <c r="R51" s="38"/>
      <c r="S51" s="38"/>
      <c r="T51" s="38"/>
    </row>
    <row r="52" spans="18:20">
      <c r="R52" s="38"/>
      <c r="S52" s="38"/>
      <c r="T52" s="38"/>
    </row>
    <row r="53" spans="18:20">
      <c r="R53" s="38"/>
      <c r="S53" s="38"/>
      <c r="T53" s="38"/>
    </row>
    <row r="54" spans="18:20">
      <c r="R54" s="38"/>
      <c r="S54" s="38"/>
      <c r="T54" s="38"/>
    </row>
    <row r="55" spans="18:20">
      <c r="R55" s="38"/>
      <c r="S55" s="38"/>
      <c r="T55" s="38"/>
    </row>
    <row r="56" spans="18:20">
      <c r="R56" s="38"/>
      <c r="S56" s="38"/>
      <c r="T56" s="38"/>
    </row>
    <row r="57" spans="18:20">
      <c r="R57" s="38"/>
      <c r="S57" s="38"/>
      <c r="T57" s="38"/>
    </row>
    <row r="58" spans="18:20">
      <c r="R58" s="38"/>
      <c r="S58" s="38"/>
      <c r="T58" s="38"/>
    </row>
    <row r="59" spans="18:20">
      <c r="R59" s="38"/>
      <c r="S59" s="38"/>
      <c r="T59" s="38"/>
    </row>
    <row r="60" spans="18:20">
      <c r="R60" s="38"/>
      <c r="S60" s="38"/>
      <c r="T60" s="38"/>
    </row>
    <row r="61" spans="18:20">
      <c r="R61" s="38"/>
      <c r="S61" s="38"/>
      <c r="T61" s="38"/>
    </row>
    <row r="62" spans="18:20">
      <c r="R62" s="38"/>
      <c r="S62" s="38"/>
      <c r="T62" s="38"/>
    </row>
    <row r="63" spans="18:20">
      <c r="R63" s="38"/>
      <c r="S63" s="38"/>
      <c r="T63" s="38"/>
    </row>
    <row r="64" spans="18:20">
      <c r="R64" s="38"/>
      <c r="S64" s="38"/>
      <c r="T64" s="38"/>
    </row>
    <row r="65" spans="18:20">
      <c r="R65" s="38"/>
      <c r="S65" s="38"/>
      <c r="T65" s="38"/>
    </row>
    <row r="66" spans="18:20">
      <c r="R66" s="38"/>
      <c r="S66" s="38"/>
      <c r="T66" s="38"/>
    </row>
    <row r="67" spans="18:20">
      <c r="R67" s="38"/>
      <c r="S67" s="38"/>
      <c r="T67" s="38"/>
    </row>
    <row r="68" spans="18:20">
      <c r="R68" s="38"/>
      <c r="S68" s="38"/>
      <c r="T68" s="38"/>
    </row>
    <row r="69" spans="18:20">
      <c r="R69" s="38"/>
      <c r="S69" s="38"/>
      <c r="T69" s="38"/>
    </row>
    <row r="70" spans="18:20">
      <c r="R70" s="38"/>
      <c r="S70" s="38"/>
      <c r="T70" s="38"/>
    </row>
    <row r="71" spans="18:20">
      <c r="R71" s="38"/>
      <c r="S71" s="38"/>
      <c r="T71" s="38"/>
    </row>
    <row r="72" spans="18:20">
      <c r="R72" s="38"/>
      <c r="S72" s="38"/>
      <c r="T72" s="38"/>
    </row>
    <row r="73" spans="18:20">
      <c r="R73" s="38"/>
      <c r="S73" s="38"/>
      <c r="T73" s="38"/>
    </row>
    <row r="74" spans="18:20">
      <c r="R74" s="38"/>
      <c r="S74" s="38"/>
      <c r="T74" s="38"/>
    </row>
    <row r="75" spans="18:20">
      <c r="R75" s="38"/>
      <c r="S75" s="38"/>
      <c r="T75" s="38"/>
    </row>
    <row r="76" spans="18:20">
      <c r="R76" s="38"/>
      <c r="S76" s="38"/>
      <c r="T76" s="38"/>
    </row>
    <row r="77" spans="18:20">
      <c r="R77" s="38"/>
      <c r="S77" s="38"/>
      <c r="T77" s="38"/>
    </row>
    <row r="78" spans="18:20">
      <c r="R78" s="38"/>
      <c r="S78" s="38"/>
      <c r="T78" s="38"/>
    </row>
    <row r="79" spans="18:20">
      <c r="R79" s="38"/>
      <c r="S79" s="38"/>
      <c r="T79" s="38"/>
    </row>
    <row r="80" spans="18:20">
      <c r="R80" s="38"/>
      <c r="S80" s="38"/>
      <c r="T80" s="38"/>
    </row>
    <row r="81" spans="18:20">
      <c r="R81" s="38"/>
      <c r="S81" s="38"/>
      <c r="T81" s="38"/>
    </row>
    <row r="82" spans="18:20">
      <c r="R82" s="38"/>
      <c r="S82" s="38"/>
      <c r="T82" s="38"/>
    </row>
    <row r="83" spans="18:20">
      <c r="R83" s="38"/>
      <c r="S83" s="38"/>
      <c r="T83" s="38"/>
    </row>
    <row r="84" spans="18:20">
      <c r="R84" s="38"/>
      <c r="S84" s="38"/>
      <c r="T84" s="38"/>
    </row>
    <row r="85" spans="18:20">
      <c r="R85" s="38"/>
      <c r="S85" s="38"/>
      <c r="T85" s="38"/>
    </row>
    <row r="86" spans="18:20">
      <c r="R86" s="38"/>
      <c r="S86" s="38"/>
      <c r="T86" s="38"/>
    </row>
    <row r="87" spans="18:20">
      <c r="R87" s="38"/>
      <c r="S87" s="38"/>
      <c r="T87" s="38"/>
    </row>
    <row r="88" spans="18:20">
      <c r="R88" s="38"/>
      <c r="S88" s="38"/>
      <c r="T88" s="38"/>
    </row>
    <row r="89" spans="18:20">
      <c r="R89" s="38"/>
      <c r="S89" s="38"/>
      <c r="T89" s="38"/>
    </row>
    <row r="90" spans="18:20">
      <c r="R90" s="38"/>
      <c r="S90" s="38"/>
      <c r="T90" s="38"/>
    </row>
    <row r="91" spans="18:20">
      <c r="R91" s="38"/>
      <c r="S91" s="38"/>
      <c r="T91" s="38"/>
    </row>
    <row r="92" spans="18:20">
      <c r="R92" s="38"/>
      <c r="S92" s="38"/>
      <c r="T92" s="38"/>
    </row>
    <row r="93" spans="18:20">
      <c r="R93" s="38"/>
      <c r="S93" s="38"/>
      <c r="T93" s="38"/>
    </row>
    <row r="94" spans="18:20">
      <c r="R94" s="38"/>
      <c r="S94" s="38"/>
      <c r="T94" s="38"/>
    </row>
    <row r="95" spans="18:20">
      <c r="R95" s="38"/>
      <c r="S95" s="38"/>
      <c r="T95" s="38"/>
    </row>
    <row r="96" spans="18:20">
      <c r="R96" s="38"/>
      <c r="S96" s="38"/>
      <c r="T96" s="38"/>
    </row>
    <row r="97" spans="18:20">
      <c r="R97" s="38"/>
      <c r="S97" s="38"/>
      <c r="T97" s="38"/>
    </row>
    <row r="98" spans="18:20">
      <c r="R98" s="38"/>
      <c r="S98" s="38"/>
      <c r="T98" s="38"/>
    </row>
    <row r="99" spans="18:20">
      <c r="R99" s="38"/>
      <c r="S99" s="38"/>
      <c r="T99" s="38"/>
    </row>
    <row r="100" spans="18:20">
      <c r="R100" s="38"/>
      <c r="S100" s="38"/>
      <c r="T100" s="38"/>
    </row>
    <row r="101" spans="18:20">
      <c r="R101" s="38"/>
      <c r="S101" s="38"/>
      <c r="T101" s="38"/>
    </row>
    <row r="102" spans="18:20">
      <c r="R102" s="38"/>
      <c r="S102" s="38"/>
      <c r="T102" s="38"/>
    </row>
    <row r="103" spans="18:20">
      <c r="R103" s="38"/>
      <c r="S103" s="38"/>
      <c r="T103" s="38"/>
    </row>
    <row r="104" spans="18:20">
      <c r="R104" s="38"/>
      <c r="S104" s="38"/>
      <c r="T104" s="38"/>
    </row>
    <row r="105" spans="18:20">
      <c r="R105" s="38"/>
      <c r="S105" s="38"/>
      <c r="T105" s="38"/>
    </row>
    <row r="106" spans="18:20">
      <c r="R106" s="38"/>
      <c r="S106" s="38"/>
      <c r="T106" s="38"/>
    </row>
    <row r="107" spans="18:20">
      <c r="R107" s="38"/>
      <c r="S107" s="38"/>
      <c r="T107" s="38"/>
    </row>
    <row r="108" spans="18:20">
      <c r="R108" s="38"/>
      <c r="S108" s="38"/>
      <c r="T108" s="38"/>
    </row>
    <row r="109" spans="18:20">
      <c r="R109" s="38"/>
      <c r="S109" s="38"/>
      <c r="T109" s="38"/>
    </row>
    <row r="110" spans="18:20">
      <c r="R110" s="38"/>
      <c r="S110" s="38"/>
      <c r="T110" s="38"/>
    </row>
    <row r="111" spans="18:20">
      <c r="R111" s="38"/>
      <c r="S111" s="38"/>
      <c r="T111" s="38"/>
    </row>
    <row r="112" spans="18:20">
      <c r="R112" s="38"/>
      <c r="S112" s="38"/>
      <c r="T112" s="38"/>
    </row>
    <row r="113" spans="18:20">
      <c r="R113" s="38"/>
      <c r="S113" s="38"/>
      <c r="T113" s="38"/>
    </row>
    <row r="114" spans="18:20">
      <c r="R114" s="38"/>
      <c r="S114" s="38"/>
      <c r="T114" s="38"/>
    </row>
    <row r="115" spans="18:20">
      <c r="R115" s="38"/>
      <c r="S115" s="38"/>
      <c r="T115" s="38"/>
    </row>
    <row r="116" spans="18:20">
      <c r="R116" s="38"/>
      <c r="S116" s="38"/>
      <c r="T116" s="38"/>
    </row>
    <row r="117" spans="18:20">
      <c r="R117" s="38"/>
      <c r="S117" s="38"/>
      <c r="T117" s="38"/>
    </row>
    <row r="118" spans="18:20">
      <c r="R118" s="38"/>
      <c r="S118" s="38"/>
      <c r="T118" s="38"/>
    </row>
    <row r="119" spans="18:20">
      <c r="R119" s="38"/>
      <c r="S119" s="38"/>
      <c r="T119" s="38"/>
    </row>
    <row r="120" spans="18:20">
      <c r="R120" s="38"/>
      <c r="S120" s="38"/>
      <c r="T120" s="38"/>
    </row>
    <row r="121" spans="18:20">
      <c r="R121" s="38"/>
      <c r="S121" s="38"/>
      <c r="T121" s="38"/>
    </row>
    <row r="122" spans="18:20">
      <c r="R122" s="38"/>
      <c r="S122" s="38"/>
      <c r="T122" s="38"/>
    </row>
    <row r="123" spans="18:20">
      <c r="R123" s="38"/>
      <c r="S123" s="38"/>
      <c r="T123" s="38"/>
    </row>
    <row r="124" spans="18:20">
      <c r="R124" s="38"/>
      <c r="S124" s="38"/>
      <c r="T124" s="38"/>
    </row>
    <row r="125" spans="18:20">
      <c r="R125" s="38"/>
      <c r="S125" s="38"/>
      <c r="T125" s="38"/>
    </row>
    <row r="126" spans="18:20">
      <c r="R126" s="38"/>
      <c r="S126" s="38"/>
      <c r="T126" s="38"/>
    </row>
    <row r="127" spans="18:20">
      <c r="R127" s="38"/>
      <c r="S127" s="38"/>
      <c r="T127" s="38"/>
    </row>
    <row r="128" spans="18:20">
      <c r="R128" s="38"/>
      <c r="S128" s="38"/>
      <c r="T128" s="38"/>
    </row>
    <row r="129" spans="18:20">
      <c r="R129" s="38"/>
      <c r="S129" s="38"/>
      <c r="T129" s="38"/>
    </row>
    <row r="130" spans="18:20">
      <c r="R130" s="38"/>
      <c r="S130" s="38"/>
      <c r="T130" s="38"/>
    </row>
    <row r="131" spans="18:20">
      <c r="R131" s="38"/>
      <c r="S131" s="38"/>
      <c r="T131" s="38"/>
    </row>
    <row r="132" spans="18:20">
      <c r="R132" s="38"/>
      <c r="S132" s="38"/>
      <c r="T132" s="38"/>
    </row>
    <row r="133" spans="18:20">
      <c r="R133" s="38"/>
      <c r="S133" s="38"/>
      <c r="T133" s="38"/>
    </row>
    <row r="134" spans="18:20">
      <c r="R134" s="38"/>
      <c r="S134" s="38"/>
      <c r="T134" s="38"/>
    </row>
    <row r="135" spans="18:20">
      <c r="R135" s="38"/>
      <c r="S135" s="38"/>
      <c r="T135" s="38"/>
    </row>
    <row r="136" spans="18:20">
      <c r="R136" s="38"/>
      <c r="S136" s="38"/>
      <c r="T136" s="38"/>
    </row>
    <row r="137" spans="18:20">
      <c r="R137" s="38"/>
      <c r="S137" s="38"/>
      <c r="T137" s="38"/>
    </row>
    <row r="138" spans="18:20">
      <c r="R138" s="38"/>
      <c r="S138" s="38"/>
      <c r="T138" s="38"/>
    </row>
    <row r="139" spans="18:20">
      <c r="R139" s="38"/>
      <c r="S139" s="38"/>
      <c r="T139" s="38"/>
    </row>
    <row r="140" spans="18:20">
      <c r="R140" s="38"/>
      <c r="S140" s="38"/>
      <c r="T140" s="38"/>
    </row>
    <row r="141" spans="18:20">
      <c r="R141" s="38"/>
      <c r="S141" s="38"/>
      <c r="T141" s="38"/>
    </row>
    <row r="142" spans="18:20">
      <c r="R142" s="38"/>
      <c r="S142" s="38"/>
      <c r="T142" s="38"/>
    </row>
    <row r="143" spans="18:20">
      <c r="R143" s="38"/>
      <c r="S143" s="38"/>
      <c r="T143" s="38"/>
    </row>
    <row r="144" spans="18:20">
      <c r="R144" s="38"/>
      <c r="S144" s="38"/>
      <c r="T144" s="38"/>
    </row>
    <row r="145" spans="18:20">
      <c r="R145" s="38"/>
      <c r="S145" s="38"/>
      <c r="T145" s="38"/>
    </row>
    <row r="146" spans="18:20">
      <c r="R146" s="38"/>
      <c r="S146" s="38"/>
      <c r="T146" s="38"/>
    </row>
    <row r="147" spans="18:20">
      <c r="R147" s="38"/>
      <c r="S147" s="38"/>
      <c r="T147" s="38"/>
    </row>
    <row r="148" spans="18:20">
      <c r="R148" s="38"/>
      <c r="S148" s="38"/>
      <c r="T148" s="38"/>
    </row>
    <row r="149" spans="18:20">
      <c r="R149" s="38"/>
      <c r="S149" s="38"/>
      <c r="T149" s="38"/>
    </row>
    <row r="150" spans="18:20">
      <c r="R150" s="38"/>
      <c r="S150" s="38"/>
      <c r="T150" s="38"/>
    </row>
    <row r="151" spans="18:20">
      <c r="R151" s="38"/>
      <c r="S151" s="38"/>
      <c r="T151" s="38"/>
    </row>
    <row r="152" spans="18:20">
      <c r="R152" s="38"/>
      <c r="S152" s="38"/>
      <c r="T152" s="38"/>
    </row>
    <row r="153" spans="18:20">
      <c r="R153" s="38"/>
      <c r="S153" s="38"/>
      <c r="T153" s="38"/>
    </row>
    <row r="154" spans="18:20">
      <c r="R154" s="38"/>
      <c r="S154" s="38"/>
      <c r="T154" s="38"/>
    </row>
    <row r="155" spans="18:20">
      <c r="R155" s="38"/>
      <c r="S155" s="38"/>
      <c r="T155" s="38"/>
    </row>
    <row r="156" spans="18:20">
      <c r="R156" s="38"/>
      <c r="S156" s="38"/>
      <c r="T156" s="38"/>
    </row>
    <row r="157" spans="18:20">
      <c r="R157" s="38"/>
      <c r="S157" s="38"/>
      <c r="T157" s="38"/>
    </row>
    <row r="158" spans="18:20">
      <c r="R158" s="38"/>
      <c r="S158" s="38"/>
      <c r="T158" s="38"/>
    </row>
    <row r="159" spans="18:20">
      <c r="R159" s="38"/>
      <c r="S159" s="38"/>
      <c r="T159" s="38"/>
    </row>
    <row r="160" spans="18:20">
      <c r="R160" s="38"/>
      <c r="S160" s="38"/>
      <c r="T160" s="38"/>
    </row>
    <row r="161" spans="18:20">
      <c r="R161" s="38"/>
      <c r="S161" s="38"/>
      <c r="T161" s="38"/>
    </row>
    <row r="162" spans="18:20">
      <c r="R162" s="38"/>
      <c r="S162" s="38"/>
      <c r="T162" s="38"/>
    </row>
    <row r="163" spans="18:20">
      <c r="R163" s="38"/>
      <c r="S163" s="38"/>
      <c r="T163" s="38"/>
    </row>
    <row r="164" spans="18:20">
      <c r="R164" s="38"/>
      <c r="S164" s="38"/>
      <c r="T164" s="38"/>
    </row>
    <row r="165" spans="18:20">
      <c r="R165" s="38"/>
      <c r="S165" s="38"/>
      <c r="T165" s="38"/>
    </row>
    <row r="166" spans="18:20">
      <c r="R166" s="38"/>
      <c r="S166" s="38"/>
      <c r="T166" s="38"/>
    </row>
    <row r="167" spans="18:20">
      <c r="R167" s="38"/>
      <c r="S167" s="38"/>
      <c r="T167" s="38"/>
    </row>
    <row r="168" spans="18:20">
      <c r="R168" s="38"/>
      <c r="S168" s="38"/>
      <c r="T168" s="38"/>
    </row>
    <row r="169" spans="18:20">
      <c r="R169" s="38"/>
      <c r="S169" s="38"/>
      <c r="T169" s="38"/>
    </row>
    <row r="170" spans="18:20">
      <c r="R170" s="38"/>
      <c r="S170" s="38"/>
      <c r="T170" s="38"/>
    </row>
    <row r="171" spans="18:20">
      <c r="R171" s="38"/>
      <c r="S171" s="38"/>
      <c r="T171" s="38"/>
    </row>
    <row r="172" spans="18:20">
      <c r="R172" s="38"/>
      <c r="S172" s="38"/>
      <c r="T172" s="38"/>
    </row>
    <row r="173" spans="18:20">
      <c r="R173" s="38"/>
      <c r="S173" s="38"/>
      <c r="T173" s="38"/>
    </row>
    <row r="174" spans="18:20">
      <c r="R174" s="38"/>
      <c r="S174" s="38"/>
      <c r="T174" s="38"/>
    </row>
    <row r="175" spans="18:20">
      <c r="R175" s="38"/>
      <c r="S175" s="38"/>
      <c r="T175" s="38"/>
    </row>
    <row r="176" spans="18:20">
      <c r="R176" s="38"/>
      <c r="S176" s="38"/>
      <c r="T176" s="38"/>
    </row>
    <row r="177" spans="18:20">
      <c r="R177" s="38"/>
      <c r="S177" s="38"/>
      <c r="T177" s="38"/>
    </row>
    <row r="178" spans="18:20">
      <c r="R178" s="38"/>
      <c r="S178" s="38"/>
      <c r="T178" s="38"/>
    </row>
    <row r="179" spans="18:20">
      <c r="R179" s="38"/>
      <c r="S179" s="38"/>
      <c r="T179" s="38"/>
    </row>
    <row r="180" spans="18:20">
      <c r="R180" s="38"/>
      <c r="S180" s="38"/>
      <c r="T180" s="38"/>
    </row>
    <row r="181" spans="18:20">
      <c r="R181" s="38"/>
      <c r="S181" s="38"/>
      <c r="T181" s="38"/>
    </row>
    <row r="182" spans="18:20">
      <c r="R182" s="38"/>
      <c r="S182" s="38"/>
      <c r="T182" s="38"/>
    </row>
    <row r="183" spans="18:20">
      <c r="R183" s="38"/>
      <c r="S183" s="38"/>
      <c r="T183" s="38"/>
    </row>
    <row r="184" spans="18:20">
      <c r="R184" s="38"/>
      <c r="S184" s="38"/>
      <c r="T184" s="38"/>
    </row>
    <row r="185" spans="18:20">
      <c r="R185" s="38"/>
      <c r="S185" s="38"/>
      <c r="T185" s="38"/>
    </row>
    <row r="186" spans="18:20">
      <c r="R186" s="38"/>
      <c r="S186" s="38"/>
      <c r="T186" s="38"/>
    </row>
    <row r="187" spans="18:20">
      <c r="R187" s="38"/>
      <c r="S187" s="38"/>
      <c r="T187" s="38"/>
    </row>
    <row r="188" spans="18:20">
      <c r="R188" s="38"/>
      <c r="S188" s="38"/>
      <c r="T188" s="38"/>
    </row>
    <row r="189" spans="18:20">
      <c r="R189" s="38"/>
      <c r="S189" s="38"/>
      <c r="T189" s="38"/>
    </row>
    <row r="190" spans="18:20">
      <c r="R190" s="38"/>
      <c r="S190" s="38"/>
      <c r="T190" s="38"/>
    </row>
    <row r="191" spans="18:20">
      <c r="R191" s="38"/>
      <c r="S191" s="38"/>
      <c r="T191" s="38"/>
    </row>
    <row r="192" spans="18:20">
      <c r="R192" s="38"/>
      <c r="S192" s="38"/>
      <c r="T192" s="38"/>
    </row>
    <row r="193" spans="18:20">
      <c r="R193" s="38"/>
      <c r="S193" s="38"/>
      <c r="T193" s="38"/>
    </row>
    <row r="194" spans="18:20">
      <c r="R194" s="38"/>
      <c r="S194" s="38"/>
      <c r="T194" s="38"/>
    </row>
    <row r="195" spans="18:20">
      <c r="R195" s="38"/>
      <c r="S195" s="38"/>
      <c r="T195" s="38"/>
    </row>
    <row r="196" spans="18:20">
      <c r="R196" s="38"/>
      <c r="S196" s="38"/>
      <c r="T196" s="38"/>
    </row>
    <row r="197" spans="18:20">
      <c r="R197" s="38"/>
      <c r="S197" s="38"/>
      <c r="T197" s="38"/>
    </row>
    <row r="198" spans="18:20">
      <c r="R198" s="38"/>
      <c r="S198" s="38"/>
      <c r="T198" s="38"/>
    </row>
    <row r="199" spans="18:20">
      <c r="R199" s="38"/>
      <c r="S199" s="38"/>
      <c r="T199" s="38"/>
    </row>
    <row r="200" spans="18:20">
      <c r="R200" s="38"/>
      <c r="S200" s="38"/>
      <c r="T200" s="38"/>
    </row>
    <row r="201" spans="18:20">
      <c r="R201" s="38"/>
      <c r="S201" s="38"/>
      <c r="T201" s="38"/>
    </row>
    <row r="202" spans="18:20">
      <c r="R202" s="38"/>
      <c r="S202" s="38"/>
      <c r="T202" s="38"/>
    </row>
    <row r="203" spans="18:20">
      <c r="R203" s="38"/>
      <c r="S203" s="38"/>
      <c r="T203" s="38"/>
    </row>
    <row r="204" spans="18:20">
      <c r="R204" s="38"/>
      <c r="S204" s="38"/>
      <c r="T204" s="38"/>
    </row>
    <row r="205" spans="18:20">
      <c r="R205" s="38"/>
      <c r="S205" s="38"/>
      <c r="T205" s="38"/>
    </row>
    <row r="206" spans="18:20">
      <c r="R206" s="38"/>
      <c r="S206" s="38"/>
      <c r="T206" s="38"/>
    </row>
    <row r="207" spans="18:20">
      <c r="R207" s="38"/>
      <c r="S207" s="38"/>
      <c r="T207" s="38"/>
    </row>
    <row r="208" spans="18:20">
      <c r="R208" s="38"/>
      <c r="S208" s="38"/>
      <c r="T208" s="38"/>
    </row>
    <row r="209" spans="18:20">
      <c r="R209" s="38"/>
      <c r="S209" s="38"/>
      <c r="T209" s="38"/>
    </row>
    <row r="210" spans="18:20">
      <c r="R210" s="38"/>
      <c r="S210" s="38"/>
      <c r="T210" s="38"/>
    </row>
    <row r="211" spans="18:20">
      <c r="R211" s="38"/>
      <c r="S211" s="38"/>
      <c r="T211" s="38"/>
    </row>
    <row r="212" spans="18:20">
      <c r="R212" s="38"/>
      <c r="S212" s="38"/>
      <c r="T212" s="38"/>
    </row>
    <row r="213" spans="18:20">
      <c r="R213" s="38"/>
      <c r="S213" s="38"/>
      <c r="T213" s="38"/>
    </row>
    <row r="214" spans="18:20">
      <c r="R214" s="38"/>
      <c r="S214" s="38"/>
      <c r="T214" s="38"/>
    </row>
    <row r="215" spans="18:20">
      <c r="R215" s="38"/>
      <c r="S215" s="38"/>
      <c r="T215" s="38"/>
    </row>
    <row r="216" spans="18:20">
      <c r="R216" s="38"/>
      <c r="S216" s="38"/>
      <c r="T216" s="38"/>
    </row>
    <row r="217" spans="18:20">
      <c r="R217" s="38"/>
      <c r="S217" s="38"/>
      <c r="T217" s="38"/>
    </row>
    <row r="218" spans="18:20">
      <c r="R218" s="38"/>
      <c r="S218" s="38"/>
      <c r="T218" s="38"/>
    </row>
    <row r="219" spans="18:20">
      <c r="R219" s="38"/>
      <c r="S219" s="38"/>
      <c r="T219" s="38"/>
    </row>
    <row r="220" spans="18:20">
      <c r="R220" s="38"/>
      <c r="S220" s="38"/>
      <c r="T220" s="38"/>
    </row>
    <row r="221" spans="18:20">
      <c r="R221" s="38"/>
      <c r="S221" s="38"/>
      <c r="T221" s="38"/>
    </row>
    <row r="222" spans="18:20">
      <c r="R222" s="38"/>
      <c r="S222" s="38"/>
      <c r="T222" s="38"/>
    </row>
    <row r="223" spans="18:20">
      <c r="R223" s="38"/>
      <c r="S223" s="38"/>
      <c r="T223" s="38"/>
    </row>
    <row r="224" spans="18:20">
      <c r="R224" s="38"/>
      <c r="S224" s="38"/>
      <c r="T224" s="38"/>
    </row>
    <row r="225" spans="18:20">
      <c r="R225" s="38"/>
      <c r="S225" s="38"/>
      <c r="T225" s="38"/>
    </row>
    <row r="226" spans="18:20">
      <c r="R226" s="38"/>
      <c r="S226" s="38"/>
      <c r="T226" s="38"/>
    </row>
    <row r="227" spans="18:20">
      <c r="R227" s="38"/>
      <c r="S227" s="38"/>
      <c r="T227" s="38"/>
    </row>
    <row r="228" spans="18:20">
      <c r="R228" s="38"/>
      <c r="S228" s="38"/>
      <c r="T228" s="38"/>
    </row>
    <row r="229" spans="18:20">
      <c r="R229" s="38"/>
      <c r="S229" s="38"/>
      <c r="T229" s="38"/>
    </row>
    <row r="230" spans="18:20">
      <c r="R230" s="38"/>
      <c r="S230" s="38"/>
      <c r="T230" s="38"/>
    </row>
    <row r="231" spans="18:20">
      <c r="R231" s="38"/>
      <c r="S231" s="38"/>
      <c r="T231" s="38"/>
    </row>
    <row r="232" spans="18:20">
      <c r="R232" s="38"/>
      <c r="S232" s="38"/>
      <c r="T232" s="38"/>
    </row>
    <row r="233" spans="18:20">
      <c r="R233" s="38"/>
      <c r="S233" s="38"/>
      <c r="T233" s="38"/>
    </row>
    <row r="234" spans="18:20">
      <c r="R234" s="38"/>
      <c r="S234" s="38"/>
      <c r="T234" s="38"/>
    </row>
    <row r="235" spans="18:20">
      <c r="R235" s="38"/>
      <c r="S235" s="38"/>
      <c r="T235" s="38"/>
    </row>
    <row r="236" spans="18:20">
      <c r="R236" s="38"/>
      <c r="S236" s="38"/>
      <c r="T236" s="38"/>
    </row>
    <row r="237" spans="18:20">
      <c r="R237" s="38"/>
      <c r="S237" s="38"/>
      <c r="T237" s="38"/>
    </row>
    <row r="238" spans="18:20">
      <c r="R238" s="38"/>
      <c r="S238" s="38"/>
      <c r="T238" s="38"/>
    </row>
    <row r="239" spans="18:20">
      <c r="R239" s="38"/>
      <c r="S239" s="38"/>
      <c r="T239" s="38"/>
    </row>
    <row r="240" spans="18:20">
      <c r="R240" s="38"/>
      <c r="S240" s="38"/>
      <c r="T240" s="38"/>
    </row>
    <row r="241" spans="18:20">
      <c r="R241" s="38"/>
      <c r="S241" s="38"/>
      <c r="T241" s="38"/>
    </row>
    <row r="242" spans="18:20">
      <c r="R242" s="38"/>
      <c r="S242" s="38"/>
      <c r="T242" s="38"/>
    </row>
    <row r="243" spans="18:20">
      <c r="R243" s="38"/>
      <c r="S243" s="38"/>
      <c r="T243" s="38"/>
    </row>
    <row r="244" spans="18:20">
      <c r="R244" s="38"/>
      <c r="S244" s="38"/>
      <c r="T244" s="38"/>
    </row>
    <row r="245" spans="18:20">
      <c r="R245" s="38"/>
      <c r="S245" s="38"/>
      <c r="T245" s="38"/>
    </row>
    <row r="246" spans="18:20">
      <c r="R246" s="38"/>
      <c r="S246" s="38"/>
      <c r="T246" s="38"/>
    </row>
    <row r="247" spans="18:20">
      <c r="R247" s="38"/>
      <c r="S247" s="38"/>
      <c r="T247" s="38"/>
    </row>
    <row r="248" spans="18:20">
      <c r="R248" s="38"/>
      <c r="S248" s="38"/>
      <c r="T248" s="38"/>
    </row>
    <row r="249" spans="18:20">
      <c r="R249" s="38"/>
      <c r="S249" s="38"/>
      <c r="T249" s="38"/>
    </row>
    <row r="250" spans="18:20">
      <c r="R250" s="38"/>
      <c r="S250" s="38"/>
      <c r="T250" s="38"/>
    </row>
    <row r="251" spans="18:20">
      <c r="R251" s="38"/>
      <c r="S251" s="38"/>
      <c r="T251" s="38"/>
    </row>
    <row r="252" spans="18:20">
      <c r="R252" s="38"/>
      <c r="S252" s="38"/>
      <c r="T252" s="38"/>
    </row>
    <row r="253" spans="18:20">
      <c r="R253" s="38"/>
      <c r="S253" s="38"/>
      <c r="T253" s="38"/>
    </row>
    <row r="254" spans="18:20">
      <c r="R254" s="38"/>
      <c r="S254" s="38"/>
      <c r="T254" s="38"/>
    </row>
    <row r="255" spans="18:20">
      <c r="R255" s="38"/>
      <c r="S255" s="38"/>
      <c r="T255" s="38"/>
    </row>
    <row r="256" spans="18:20">
      <c r="R256" s="38"/>
      <c r="S256" s="38"/>
      <c r="T256" s="38"/>
    </row>
    <row r="257" spans="18:20">
      <c r="R257" s="38"/>
      <c r="S257" s="38"/>
      <c r="T257" s="38"/>
    </row>
    <row r="258" spans="18:20">
      <c r="R258" s="38"/>
      <c r="S258" s="38"/>
      <c r="T258" s="38"/>
    </row>
    <row r="259" spans="18:20">
      <c r="R259" s="38"/>
      <c r="S259" s="38"/>
      <c r="T259" s="38"/>
    </row>
    <row r="260" spans="18:20">
      <c r="R260" s="38"/>
      <c r="S260" s="38"/>
      <c r="T260" s="38"/>
    </row>
    <row r="261" spans="18:20">
      <c r="R261" s="38"/>
      <c r="S261" s="38"/>
      <c r="T261" s="38"/>
    </row>
    <row r="262" spans="18:20">
      <c r="R262" s="38"/>
      <c r="S262" s="38"/>
      <c r="T262" s="38"/>
    </row>
    <row r="263" spans="18:20">
      <c r="R263" s="38"/>
      <c r="S263" s="38"/>
      <c r="T263" s="38"/>
    </row>
    <row r="264" spans="18:20">
      <c r="R264" s="38"/>
      <c r="S264" s="38"/>
      <c r="T264" s="38"/>
    </row>
    <row r="265" spans="18:20">
      <c r="R265" s="38"/>
      <c r="S265" s="38"/>
      <c r="T265" s="38"/>
    </row>
    <row r="266" spans="18:20">
      <c r="R266" s="38"/>
      <c r="S266" s="38"/>
      <c r="T266" s="38"/>
    </row>
    <row r="267" spans="18:20">
      <c r="R267" s="38"/>
      <c r="S267" s="38"/>
      <c r="T267" s="38"/>
    </row>
    <row r="268" spans="18:20">
      <c r="R268" s="38"/>
      <c r="S268" s="38"/>
      <c r="T268" s="38"/>
    </row>
    <row r="269" spans="18:20">
      <c r="R269" s="38"/>
      <c r="S269" s="38"/>
      <c r="T269" s="38"/>
    </row>
    <row r="270" spans="18:20">
      <c r="R270" s="38"/>
      <c r="S270" s="38"/>
      <c r="T270" s="38"/>
    </row>
    <row r="271" spans="18:20">
      <c r="R271" s="38"/>
      <c r="S271" s="38"/>
      <c r="T271" s="38"/>
    </row>
    <row r="272" spans="18:20">
      <c r="R272" s="38"/>
      <c r="S272" s="38"/>
      <c r="T272" s="38"/>
    </row>
    <row r="273" spans="18:20">
      <c r="R273" s="38"/>
      <c r="S273" s="38"/>
      <c r="T273" s="38"/>
    </row>
    <row r="274" spans="18:20">
      <c r="R274" s="38"/>
      <c r="S274" s="38"/>
      <c r="T274" s="38"/>
    </row>
    <row r="275" spans="18:20">
      <c r="R275" s="38"/>
      <c r="S275" s="38"/>
      <c r="T275" s="38"/>
    </row>
    <row r="276" spans="18:20">
      <c r="R276" s="38"/>
      <c r="S276" s="38"/>
      <c r="T276" s="38"/>
    </row>
    <row r="277" spans="18:20">
      <c r="R277" s="38"/>
      <c r="S277" s="38"/>
      <c r="T277" s="38"/>
    </row>
    <row r="278" spans="18:20">
      <c r="R278" s="38"/>
      <c r="S278" s="38"/>
      <c r="T278" s="38"/>
    </row>
    <row r="279" spans="18:20">
      <c r="R279" s="38"/>
      <c r="S279" s="38"/>
      <c r="T279" s="38"/>
    </row>
    <row r="280" spans="18:20">
      <c r="R280" s="38"/>
      <c r="S280" s="38"/>
      <c r="T280" s="38"/>
    </row>
    <row r="281" spans="18:20">
      <c r="R281" s="38"/>
      <c r="S281" s="38"/>
      <c r="T281" s="38"/>
    </row>
    <row r="282" spans="18:20">
      <c r="R282" s="38"/>
      <c r="S282" s="38"/>
      <c r="T282" s="38"/>
    </row>
    <row r="283" spans="18:20">
      <c r="R283" s="38"/>
      <c r="S283" s="38"/>
      <c r="T283" s="38"/>
    </row>
    <row r="284" spans="18:20">
      <c r="R284" s="38"/>
      <c r="S284" s="38"/>
      <c r="T284" s="38"/>
    </row>
    <row r="285" spans="18:20">
      <c r="R285" s="38"/>
      <c r="S285" s="38"/>
      <c r="T285" s="38"/>
    </row>
    <row r="286" spans="18:20">
      <c r="R286" s="38"/>
      <c r="S286" s="38"/>
      <c r="T286" s="38"/>
    </row>
    <row r="287" spans="18:20">
      <c r="R287" s="38"/>
      <c r="S287" s="38"/>
      <c r="T287" s="38"/>
    </row>
    <row r="288" spans="18:20">
      <c r="R288" s="38"/>
      <c r="S288" s="38"/>
      <c r="T288" s="38"/>
    </row>
    <row r="289" spans="18:20">
      <c r="R289" s="38"/>
      <c r="S289" s="38"/>
      <c r="T289" s="38"/>
    </row>
    <row r="290" spans="18:20">
      <c r="R290" s="38"/>
      <c r="S290" s="38"/>
      <c r="T290" s="38"/>
    </row>
    <row r="291" spans="18:20">
      <c r="R291" s="38"/>
      <c r="S291" s="38"/>
      <c r="T291" s="38"/>
    </row>
    <row r="292" spans="18:20">
      <c r="R292" s="38"/>
      <c r="S292" s="38"/>
      <c r="T292" s="38"/>
    </row>
    <row r="293" spans="18:20">
      <c r="R293" s="38"/>
      <c r="S293" s="38"/>
      <c r="T293" s="38"/>
    </row>
    <row r="294" spans="18:20">
      <c r="R294" s="38"/>
      <c r="S294" s="38"/>
      <c r="T294" s="38"/>
    </row>
    <row r="295" spans="18:20">
      <c r="R295" s="38"/>
      <c r="S295" s="38"/>
      <c r="T295" s="38"/>
    </row>
    <row r="296" spans="18:20">
      <c r="R296" s="38"/>
      <c r="S296" s="38"/>
      <c r="T296" s="38"/>
    </row>
    <row r="297" spans="18:20">
      <c r="R297" s="38"/>
      <c r="S297" s="38"/>
      <c r="T297" s="38"/>
    </row>
    <row r="298" spans="18:20">
      <c r="R298" s="38"/>
      <c r="S298" s="38"/>
      <c r="T298" s="38"/>
    </row>
    <row r="299" spans="18:20">
      <c r="R299" s="38"/>
      <c r="S299" s="38"/>
      <c r="T299" s="38"/>
    </row>
    <row r="300" spans="18:20">
      <c r="R300" s="38"/>
      <c r="S300" s="38"/>
      <c r="T300" s="38"/>
    </row>
    <row r="301" spans="18:20">
      <c r="R301" s="38"/>
      <c r="S301" s="38"/>
      <c r="T301" s="38"/>
    </row>
    <row r="302" spans="18:20">
      <c r="R302" s="38"/>
      <c r="S302" s="38"/>
      <c r="T302" s="38"/>
    </row>
    <row r="303" spans="18:20">
      <c r="R303" s="38"/>
      <c r="S303" s="38"/>
      <c r="T303" s="38"/>
    </row>
    <row r="304" spans="18:20">
      <c r="R304" s="38"/>
      <c r="S304" s="38"/>
      <c r="T304" s="38"/>
    </row>
    <row r="305" spans="18:20">
      <c r="R305" s="38"/>
      <c r="S305" s="38"/>
      <c r="T305" s="38"/>
    </row>
    <row r="306" spans="18:20">
      <c r="R306" s="38"/>
      <c r="S306" s="38"/>
      <c r="T306" s="38"/>
    </row>
    <row r="307" spans="18:20">
      <c r="R307" s="38"/>
      <c r="S307" s="38"/>
      <c r="T307" s="38"/>
    </row>
    <row r="308" spans="18:20">
      <c r="R308" s="38"/>
      <c r="S308" s="38"/>
      <c r="T308" s="38"/>
    </row>
    <row r="309" spans="18:20">
      <c r="R309" s="38"/>
      <c r="S309" s="38"/>
      <c r="T309" s="38"/>
    </row>
    <row r="310" spans="18:20">
      <c r="R310" s="38"/>
      <c r="S310" s="38"/>
      <c r="T310" s="38"/>
    </row>
    <row r="311" spans="18:20">
      <c r="R311" s="38"/>
      <c r="S311" s="38"/>
      <c r="T311" s="38"/>
    </row>
    <row r="312" spans="18:20">
      <c r="R312" s="38"/>
      <c r="S312" s="38"/>
      <c r="T312" s="38"/>
    </row>
    <row r="313" spans="18:20">
      <c r="R313" s="38"/>
      <c r="S313" s="38"/>
      <c r="T313" s="38"/>
    </row>
    <row r="314" spans="18:20">
      <c r="R314" s="38"/>
      <c r="S314" s="38"/>
      <c r="T314" s="38"/>
    </row>
    <row r="315" spans="18:20">
      <c r="R315" s="38"/>
      <c r="S315" s="38"/>
      <c r="T315" s="38"/>
    </row>
    <row r="316" spans="18:20">
      <c r="R316" s="38"/>
      <c r="S316" s="38"/>
      <c r="T316" s="38"/>
    </row>
    <row r="317" spans="18:20">
      <c r="R317" s="38"/>
      <c r="S317" s="38"/>
      <c r="T317" s="38"/>
    </row>
    <row r="318" spans="18:20">
      <c r="R318" s="38"/>
      <c r="S318" s="38"/>
      <c r="T318" s="38"/>
    </row>
    <row r="319" spans="18:20">
      <c r="R319" s="38"/>
      <c r="S319" s="38"/>
      <c r="T319" s="38"/>
    </row>
    <row r="320" spans="18:20">
      <c r="R320" s="38"/>
      <c r="S320" s="38"/>
      <c r="T320" s="38"/>
    </row>
    <row r="321" spans="18:20">
      <c r="R321" s="38"/>
      <c r="S321" s="38"/>
      <c r="T321" s="38"/>
    </row>
    <row r="322" spans="18:20">
      <c r="R322" s="38"/>
      <c r="S322" s="38"/>
      <c r="T322" s="38"/>
    </row>
    <row r="323" spans="18:20">
      <c r="R323" s="38"/>
      <c r="S323" s="38"/>
      <c r="T323" s="38"/>
    </row>
    <row r="324" spans="18:20">
      <c r="R324" s="38"/>
      <c r="S324" s="38"/>
      <c r="T324" s="38"/>
    </row>
    <row r="325" spans="18:20">
      <c r="R325" s="38"/>
      <c r="S325" s="38"/>
      <c r="T325" s="38"/>
    </row>
    <row r="326" spans="18:20">
      <c r="R326" s="38"/>
      <c r="S326" s="38"/>
      <c r="T326" s="38"/>
    </row>
    <row r="327" spans="18:20">
      <c r="R327" s="38"/>
      <c r="S327" s="38"/>
      <c r="T327" s="38"/>
    </row>
    <row r="328" spans="18:20">
      <c r="R328" s="38"/>
      <c r="S328" s="38"/>
      <c r="T328" s="38"/>
    </row>
    <row r="329" spans="18:20">
      <c r="R329" s="38"/>
      <c r="S329" s="38"/>
      <c r="T329" s="38"/>
    </row>
    <row r="330" spans="18:20">
      <c r="R330" s="38"/>
      <c r="S330" s="38"/>
      <c r="T330" s="38"/>
    </row>
    <row r="331" spans="18:20">
      <c r="R331" s="38"/>
      <c r="S331" s="38"/>
      <c r="T331" s="38"/>
    </row>
    <row r="332" spans="18:20">
      <c r="R332" s="38"/>
      <c r="S332" s="38"/>
      <c r="T332" s="38"/>
    </row>
    <row r="333" spans="18:20">
      <c r="R333" s="38"/>
      <c r="S333" s="38"/>
      <c r="T333" s="38"/>
    </row>
    <row r="334" spans="18:20">
      <c r="R334" s="38"/>
      <c r="S334" s="38"/>
      <c r="T334" s="38"/>
    </row>
    <row r="335" spans="18:20">
      <c r="R335" s="38"/>
      <c r="S335" s="38"/>
      <c r="T335" s="38"/>
    </row>
    <row r="336" spans="18:20">
      <c r="R336" s="38"/>
      <c r="S336" s="38"/>
      <c r="T336" s="38"/>
    </row>
    <row r="337" spans="18:20">
      <c r="R337" s="38"/>
      <c r="S337" s="38"/>
      <c r="T337" s="38"/>
    </row>
    <row r="338" spans="18:20">
      <c r="R338" s="38"/>
      <c r="S338" s="38"/>
      <c r="T338" s="38"/>
    </row>
    <row r="339" spans="18:20">
      <c r="R339" s="38"/>
      <c r="S339" s="38"/>
      <c r="T339" s="38"/>
    </row>
    <row r="340" spans="18:20">
      <c r="R340" s="38"/>
      <c r="S340" s="38"/>
      <c r="T340" s="38"/>
    </row>
    <row r="341" spans="18:20">
      <c r="R341" s="38"/>
      <c r="S341" s="38"/>
      <c r="T341" s="38"/>
    </row>
    <row r="342" spans="18:20">
      <c r="R342" s="38"/>
      <c r="S342" s="38"/>
      <c r="T342" s="38"/>
    </row>
    <row r="343" spans="18:20">
      <c r="R343" s="38"/>
      <c r="S343" s="38"/>
      <c r="T343" s="38"/>
    </row>
    <row r="344" spans="18:20">
      <c r="R344" s="38"/>
      <c r="S344" s="38"/>
      <c r="T344" s="38"/>
    </row>
    <row r="345" spans="18:20">
      <c r="R345" s="38"/>
      <c r="S345" s="38"/>
      <c r="T345" s="38"/>
    </row>
    <row r="346" spans="18:20">
      <c r="R346" s="38"/>
      <c r="S346" s="38"/>
      <c r="T346" s="38"/>
    </row>
    <row r="347" spans="18:20">
      <c r="R347" s="38"/>
      <c r="S347" s="38"/>
      <c r="T347" s="38"/>
    </row>
    <row r="348" spans="18:20">
      <c r="R348" s="38"/>
      <c r="S348" s="38"/>
      <c r="T348" s="38"/>
    </row>
    <row r="349" spans="18:20">
      <c r="R349" s="38"/>
      <c r="S349" s="38"/>
      <c r="T349" s="38"/>
    </row>
    <row r="350" spans="18:20">
      <c r="R350" s="38"/>
      <c r="S350" s="38"/>
      <c r="T350" s="38"/>
    </row>
    <row r="351" spans="18:20">
      <c r="R351" s="38"/>
      <c r="S351" s="38"/>
      <c r="T351" s="38"/>
    </row>
    <row r="352" spans="18:20">
      <c r="R352" s="38"/>
      <c r="S352" s="38"/>
      <c r="T352" s="38"/>
    </row>
    <row r="353" spans="18:20">
      <c r="R353" s="38"/>
      <c r="S353" s="38"/>
      <c r="T353" s="38"/>
    </row>
    <row r="354" spans="18:20">
      <c r="R354" s="38"/>
      <c r="S354" s="38"/>
      <c r="T354" s="38"/>
    </row>
    <row r="355" spans="18:20">
      <c r="R355" s="38"/>
      <c r="S355" s="38"/>
      <c r="T355" s="38"/>
    </row>
    <row r="356" spans="18:20">
      <c r="R356" s="38"/>
      <c r="S356" s="38"/>
      <c r="T356" s="38"/>
    </row>
    <row r="357" spans="18:20">
      <c r="R357" s="38"/>
      <c r="S357" s="38"/>
      <c r="T357" s="38"/>
    </row>
    <row r="358" spans="18:20">
      <c r="R358" s="38"/>
      <c r="S358" s="38"/>
      <c r="T358" s="38"/>
    </row>
    <row r="359" spans="18:20">
      <c r="R359" s="38"/>
      <c r="S359" s="38"/>
      <c r="T359" s="38"/>
    </row>
    <row r="360" spans="18:20">
      <c r="R360" s="38"/>
      <c r="S360" s="38"/>
      <c r="T360" s="38"/>
    </row>
    <row r="361" spans="18:20">
      <c r="R361" s="38"/>
      <c r="S361" s="38"/>
      <c r="T361" s="38"/>
    </row>
    <row r="362" spans="18:20">
      <c r="R362" s="38"/>
      <c r="S362" s="38"/>
      <c r="T362" s="38"/>
    </row>
    <row r="363" spans="18:20">
      <c r="R363" s="38"/>
      <c r="S363" s="38"/>
      <c r="T363" s="38"/>
    </row>
    <row r="364" spans="18:20">
      <c r="R364" s="38"/>
      <c r="S364" s="38"/>
      <c r="T364" s="38"/>
    </row>
    <row r="365" spans="18:20">
      <c r="R365" s="38"/>
      <c r="S365" s="38"/>
      <c r="T365" s="38"/>
    </row>
    <row r="366" spans="18:20">
      <c r="R366" s="38"/>
      <c r="S366" s="38"/>
      <c r="T366" s="38"/>
    </row>
    <row r="367" spans="18:20">
      <c r="R367" s="38"/>
      <c r="S367" s="38"/>
      <c r="T367" s="38"/>
    </row>
    <row r="368" spans="18:20">
      <c r="R368" s="38"/>
      <c r="S368" s="38"/>
      <c r="T368" s="38"/>
    </row>
    <row r="369" spans="18:20">
      <c r="R369" s="38"/>
      <c r="S369" s="38"/>
      <c r="T369" s="38"/>
    </row>
    <row r="370" spans="18:20">
      <c r="R370" s="38"/>
      <c r="S370" s="38"/>
      <c r="T370" s="38"/>
    </row>
    <row r="371" spans="18:20">
      <c r="R371" s="38"/>
      <c r="S371" s="38"/>
      <c r="T371" s="38"/>
    </row>
    <row r="372" spans="18:20">
      <c r="R372" s="38"/>
      <c r="S372" s="38"/>
      <c r="T372" s="38"/>
    </row>
    <row r="373" spans="18:20">
      <c r="R373" s="38"/>
      <c r="S373" s="38"/>
      <c r="T373" s="38"/>
    </row>
    <row r="374" spans="18:20">
      <c r="R374" s="38"/>
      <c r="S374" s="38"/>
      <c r="T374" s="38"/>
    </row>
    <row r="375" spans="18:20">
      <c r="R375" s="38"/>
      <c r="S375" s="38"/>
      <c r="T375" s="38"/>
    </row>
    <row r="376" spans="18:20">
      <c r="R376" s="38"/>
      <c r="S376" s="38"/>
      <c r="T376" s="38"/>
    </row>
    <row r="377" spans="18:20">
      <c r="R377" s="38"/>
      <c r="S377" s="38"/>
      <c r="T377" s="38"/>
    </row>
    <row r="378" spans="18:20">
      <c r="R378" s="38"/>
      <c r="S378" s="38"/>
      <c r="T378" s="38"/>
    </row>
    <row r="379" spans="18:20">
      <c r="R379" s="38"/>
      <c r="S379" s="38"/>
      <c r="T379" s="38"/>
    </row>
    <row r="380" spans="18:20">
      <c r="R380" s="38"/>
      <c r="S380" s="38"/>
      <c r="T380" s="38"/>
    </row>
    <row r="381" spans="18:20">
      <c r="R381" s="38"/>
      <c r="S381" s="38"/>
      <c r="T381" s="38"/>
    </row>
    <row r="382" spans="18:20">
      <c r="R382" s="38"/>
      <c r="S382" s="38"/>
      <c r="T382" s="38"/>
    </row>
    <row r="383" spans="18:20">
      <c r="R383" s="38"/>
      <c r="S383" s="38"/>
      <c r="T383" s="38"/>
    </row>
    <row r="384" spans="18:20">
      <c r="R384" s="38"/>
      <c r="S384" s="38"/>
      <c r="T384" s="38"/>
    </row>
    <row r="385" spans="18:20">
      <c r="R385" s="38"/>
      <c r="S385" s="38"/>
      <c r="T385" s="38"/>
    </row>
    <row r="386" spans="18:20">
      <c r="R386" s="38"/>
      <c r="S386" s="38"/>
      <c r="T386" s="38"/>
    </row>
    <row r="387" spans="18:20">
      <c r="R387" s="38"/>
      <c r="S387" s="38"/>
      <c r="T387" s="38"/>
    </row>
    <row r="388" spans="18:20">
      <c r="R388" s="38"/>
      <c r="S388" s="38"/>
      <c r="T388" s="38"/>
    </row>
    <row r="389" spans="18:20">
      <c r="R389" s="38"/>
      <c r="S389" s="38"/>
      <c r="T389" s="38"/>
    </row>
    <row r="390" spans="18:20">
      <c r="R390" s="38"/>
      <c r="S390" s="38"/>
      <c r="T390" s="38"/>
    </row>
    <row r="391" spans="18:20">
      <c r="R391" s="38"/>
      <c r="S391" s="38"/>
      <c r="T391" s="38"/>
    </row>
    <row r="392" spans="18:20">
      <c r="R392" s="38"/>
      <c r="S392" s="38"/>
      <c r="T392" s="38"/>
    </row>
    <row r="393" spans="18:20">
      <c r="R393" s="38"/>
      <c r="S393" s="38"/>
      <c r="T393" s="38"/>
    </row>
    <row r="394" spans="18:20">
      <c r="R394" s="38"/>
      <c r="S394" s="38"/>
      <c r="T394" s="38"/>
    </row>
    <row r="395" spans="18:20">
      <c r="R395" s="38"/>
      <c r="S395" s="38"/>
      <c r="T395" s="38"/>
    </row>
    <row r="396" spans="18:20">
      <c r="R396" s="38"/>
      <c r="S396" s="38"/>
      <c r="T396" s="38"/>
    </row>
    <row r="397" spans="18:20">
      <c r="R397" s="38"/>
      <c r="S397" s="38"/>
      <c r="T397" s="38"/>
    </row>
    <row r="398" spans="18:20">
      <c r="R398" s="38"/>
      <c r="S398" s="38"/>
      <c r="T398" s="38"/>
    </row>
    <row r="399" spans="18:20">
      <c r="R399" s="38"/>
      <c r="S399" s="38"/>
      <c r="T399" s="38"/>
    </row>
    <row r="400" spans="18:20">
      <c r="R400" s="38"/>
      <c r="S400" s="38"/>
      <c r="T400" s="38"/>
    </row>
    <row r="401" spans="18:20">
      <c r="R401" s="38"/>
      <c r="S401" s="38"/>
      <c r="T401" s="38"/>
    </row>
    <row r="402" spans="18:20">
      <c r="R402" s="38"/>
      <c r="S402" s="38"/>
      <c r="T402" s="38"/>
    </row>
    <row r="403" spans="18:20">
      <c r="R403" s="38"/>
      <c r="S403" s="38"/>
      <c r="T403" s="38"/>
    </row>
    <row r="404" spans="18:20">
      <c r="R404" s="38"/>
      <c r="S404" s="38"/>
      <c r="T404" s="38"/>
    </row>
    <row r="405" spans="18:20">
      <c r="R405" s="38"/>
      <c r="S405" s="38"/>
      <c r="T405" s="38"/>
    </row>
    <row r="406" spans="18:20">
      <c r="R406" s="38"/>
      <c r="S406" s="38"/>
      <c r="T406" s="38"/>
    </row>
    <row r="407" spans="18:20">
      <c r="R407" s="38"/>
      <c r="S407" s="38"/>
      <c r="T407" s="38"/>
    </row>
    <row r="408" spans="18:20">
      <c r="R408" s="38"/>
      <c r="S408" s="38"/>
      <c r="T408" s="38"/>
    </row>
    <row r="409" spans="18:20">
      <c r="R409" s="38"/>
      <c r="S409" s="38"/>
      <c r="T409" s="38"/>
    </row>
    <row r="410" spans="18:20">
      <c r="R410" s="38"/>
      <c r="S410" s="38"/>
      <c r="T410" s="38"/>
    </row>
    <row r="411" spans="18:20">
      <c r="R411" s="38"/>
      <c r="S411" s="38"/>
      <c r="T411" s="38"/>
    </row>
    <row r="412" spans="18:20">
      <c r="R412" s="38"/>
      <c r="S412" s="38"/>
      <c r="T412" s="38"/>
    </row>
    <row r="413" spans="18:20">
      <c r="R413" s="38"/>
      <c r="S413" s="38"/>
      <c r="T413" s="38"/>
    </row>
    <row r="414" spans="18:20">
      <c r="R414" s="38"/>
      <c r="S414" s="38"/>
      <c r="T414" s="38"/>
    </row>
    <row r="415" spans="18:20">
      <c r="R415" s="38"/>
      <c r="S415" s="38"/>
      <c r="T415" s="38"/>
    </row>
    <row r="416" spans="18:20">
      <c r="R416" s="38"/>
      <c r="S416" s="38"/>
      <c r="T416" s="38"/>
    </row>
    <row r="417" spans="18:20">
      <c r="R417" s="38"/>
      <c r="S417" s="38"/>
      <c r="T417" s="38"/>
    </row>
    <row r="418" spans="18:20">
      <c r="R418" s="38"/>
      <c r="S418" s="38"/>
      <c r="T418" s="38"/>
    </row>
    <row r="419" spans="18:20">
      <c r="R419" s="38"/>
      <c r="S419" s="38"/>
      <c r="T419" s="38"/>
    </row>
    <row r="420" spans="18:20">
      <c r="R420" s="38"/>
      <c r="S420" s="38"/>
      <c r="T420" s="38"/>
    </row>
    <row r="421" spans="18:20">
      <c r="R421" s="38"/>
      <c r="S421" s="38"/>
      <c r="T421" s="38"/>
    </row>
    <row r="422" spans="18:20">
      <c r="R422" s="38"/>
      <c r="S422" s="38"/>
      <c r="T422" s="38"/>
    </row>
    <row r="423" spans="18:20">
      <c r="R423" s="38"/>
      <c r="S423" s="38"/>
      <c r="T423" s="38"/>
    </row>
    <row r="424" spans="18:20">
      <c r="R424" s="38"/>
      <c r="S424" s="38"/>
      <c r="T424" s="38"/>
    </row>
    <row r="425" spans="18:20">
      <c r="R425" s="38"/>
      <c r="S425" s="38"/>
      <c r="T425" s="38"/>
    </row>
    <row r="426" spans="18:20">
      <c r="R426" s="38"/>
      <c r="S426" s="38"/>
      <c r="T426" s="38"/>
    </row>
    <row r="427" spans="18:20">
      <c r="R427" s="38"/>
      <c r="S427" s="38"/>
      <c r="T427" s="38"/>
    </row>
    <row r="428" spans="18:20">
      <c r="R428" s="38"/>
      <c r="S428" s="38"/>
      <c r="T428" s="38"/>
    </row>
    <row r="429" spans="18:20">
      <c r="R429" s="38"/>
      <c r="S429" s="38"/>
      <c r="T429" s="38"/>
    </row>
    <row r="430" spans="18:20">
      <c r="R430" s="38"/>
      <c r="S430" s="38"/>
      <c r="T430" s="38"/>
    </row>
    <row r="431" spans="18:20">
      <c r="R431" s="38"/>
      <c r="S431" s="38"/>
      <c r="T431" s="38"/>
    </row>
    <row r="432" spans="18:20">
      <c r="R432" s="38"/>
      <c r="S432" s="38"/>
      <c r="T432" s="38"/>
    </row>
    <row r="433" spans="18:20">
      <c r="R433" s="38"/>
      <c r="S433" s="38"/>
      <c r="T433" s="38"/>
    </row>
    <row r="434" spans="18:20">
      <c r="R434" s="38"/>
      <c r="S434" s="38"/>
      <c r="T434" s="38"/>
    </row>
    <row r="435" spans="18:20">
      <c r="R435" s="38"/>
      <c r="S435" s="38"/>
      <c r="T435" s="38"/>
    </row>
    <row r="436" spans="18:20">
      <c r="R436" s="38"/>
      <c r="S436" s="38"/>
      <c r="T436" s="38"/>
    </row>
    <row r="437" spans="18:20">
      <c r="R437" s="38"/>
      <c r="S437" s="38"/>
      <c r="T437" s="38"/>
    </row>
    <row r="438" spans="18:20">
      <c r="R438" s="38"/>
      <c r="S438" s="38"/>
      <c r="T438" s="38"/>
    </row>
    <row r="439" spans="18:20">
      <c r="R439" s="38"/>
      <c r="S439" s="38"/>
      <c r="T439" s="38"/>
    </row>
    <row r="440" spans="18:20">
      <c r="R440" s="38"/>
      <c r="S440" s="38"/>
      <c r="T440" s="38"/>
    </row>
    <row r="441" spans="18:20">
      <c r="R441" s="38"/>
      <c r="S441" s="38"/>
      <c r="T441" s="38"/>
    </row>
    <row r="442" spans="18:20">
      <c r="R442" s="38"/>
      <c r="S442" s="38"/>
      <c r="T442" s="38"/>
    </row>
    <row r="443" spans="18:20">
      <c r="R443" s="38"/>
      <c r="S443" s="38"/>
      <c r="T443" s="38"/>
    </row>
    <row r="444" spans="18:20">
      <c r="R444" s="38"/>
      <c r="S444" s="38"/>
      <c r="T444" s="38"/>
    </row>
    <row r="445" spans="18:20">
      <c r="R445" s="38"/>
      <c r="S445" s="38"/>
      <c r="T445" s="38"/>
    </row>
    <row r="446" spans="18:20">
      <c r="R446" s="38"/>
      <c r="S446" s="38"/>
      <c r="T446" s="38"/>
    </row>
    <row r="447" spans="18:20">
      <c r="R447" s="38"/>
      <c r="S447" s="38"/>
      <c r="T447" s="38"/>
    </row>
    <row r="448" spans="18:20">
      <c r="R448" s="38"/>
      <c r="S448" s="38"/>
      <c r="T448" s="38"/>
    </row>
    <row r="449" spans="18:20">
      <c r="R449" s="38"/>
      <c r="S449" s="38"/>
      <c r="T449" s="38"/>
    </row>
    <row r="450" spans="18:20">
      <c r="R450" s="38"/>
      <c r="S450" s="38"/>
      <c r="T450" s="38"/>
    </row>
    <row r="451" spans="18:20">
      <c r="R451" s="38"/>
      <c r="S451" s="38"/>
      <c r="T451" s="38"/>
    </row>
    <row r="452" spans="18:20">
      <c r="R452" s="38"/>
      <c r="S452" s="38"/>
      <c r="T452" s="38"/>
    </row>
    <row r="453" spans="18:20">
      <c r="R453" s="38"/>
      <c r="S453" s="38"/>
      <c r="T453" s="38"/>
    </row>
    <row r="454" spans="18:20">
      <c r="R454" s="38"/>
      <c r="S454" s="38"/>
      <c r="T454" s="38"/>
    </row>
    <row r="455" spans="18:20">
      <c r="R455" s="38"/>
      <c r="S455" s="38"/>
      <c r="T455" s="38"/>
    </row>
    <row r="456" spans="18:20">
      <c r="R456" s="38"/>
      <c r="S456" s="38"/>
      <c r="T456" s="38"/>
    </row>
    <row r="457" spans="18:20">
      <c r="R457" s="38"/>
      <c r="S457" s="38"/>
      <c r="T457" s="38"/>
    </row>
    <row r="458" spans="18:20">
      <c r="R458" s="38"/>
      <c r="S458" s="38"/>
      <c r="T458" s="38"/>
    </row>
    <row r="459" spans="18:20">
      <c r="R459" s="38"/>
      <c r="S459" s="38"/>
      <c r="T459" s="38"/>
    </row>
    <row r="460" spans="18:20">
      <c r="R460" s="38"/>
      <c r="S460" s="38"/>
      <c r="T460" s="38"/>
    </row>
    <row r="461" spans="18:20">
      <c r="R461" s="38"/>
      <c r="S461" s="38"/>
      <c r="T461" s="38"/>
    </row>
    <row r="462" spans="18:20">
      <c r="R462" s="38"/>
      <c r="S462" s="38"/>
      <c r="T462" s="38"/>
    </row>
    <row r="463" spans="18:20">
      <c r="R463" s="38"/>
      <c r="S463" s="38"/>
      <c r="T463" s="38"/>
    </row>
    <row r="464" spans="18:20">
      <c r="R464" s="38"/>
      <c r="S464" s="38"/>
      <c r="T464" s="38"/>
    </row>
    <row r="465" spans="18:20">
      <c r="R465" s="38"/>
      <c r="S465" s="38"/>
      <c r="T465" s="38"/>
    </row>
    <row r="466" spans="18:20">
      <c r="R466" s="38"/>
      <c r="S466" s="38"/>
      <c r="T466" s="38"/>
    </row>
    <row r="467" spans="18:20">
      <c r="R467" s="38"/>
      <c r="S467" s="38"/>
      <c r="T467" s="38"/>
    </row>
    <row r="468" spans="18:20">
      <c r="R468" s="38"/>
      <c r="S468" s="38"/>
      <c r="T468" s="38"/>
    </row>
    <row r="469" spans="18:20">
      <c r="R469" s="38"/>
      <c r="S469" s="38"/>
      <c r="T469" s="38"/>
    </row>
    <row r="470" spans="18:20">
      <c r="R470" s="38"/>
      <c r="S470" s="38"/>
      <c r="T470" s="38"/>
    </row>
    <row r="471" spans="18:20">
      <c r="R471" s="38"/>
      <c r="S471" s="38"/>
      <c r="T471" s="38"/>
    </row>
    <row r="472" spans="18:20">
      <c r="R472" s="38"/>
      <c r="S472" s="38"/>
      <c r="T472" s="38"/>
    </row>
    <row r="473" spans="18:20">
      <c r="R473" s="38"/>
      <c r="S473" s="38"/>
      <c r="T473" s="38"/>
    </row>
    <row r="474" spans="18:20">
      <c r="R474" s="38"/>
      <c r="S474" s="38"/>
      <c r="T474" s="38"/>
    </row>
    <row r="475" spans="18:20">
      <c r="R475" s="38"/>
      <c r="S475" s="38"/>
      <c r="T475" s="38"/>
    </row>
    <row r="476" spans="18:20">
      <c r="R476" s="38"/>
      <c r="S476" s="38"/>
      <c r="T476" s="38"/>
    </row>
    <row r="477" spans="18:20">
      <c r="R477" s="38"/>
      <c r="S477" s="38"/>
      <c r="T477" s="38"/>
    </row>
    <row r="478" spans="18:20">
      <c r="R478" s="38"/>
      <c r="S478" s="38"/>
      <c r="T478" s="38"/>
    </row>
    <row r="479" spans="18:20">
      <c r="R479" s="38"/>
      <c r="S479" s="38"/>
      <c r="T479" s="38"/>
    </row>
    <row r="480" spans="18:20">
      <c r="R480" s="38"/>
      <c r="S480" s="38"/>
      <c r="T480" s="38"/>
    </row>
    <row r="481" spans="18:20">
      <c r="R481" s="38"/>
      <c r="S481" s="38"/>
      <c r="T481" s="38"/>
    </row>
    <row r="482" spans="18:20">
      <c r="R482" s="38"/>
      <c r="S482" s="38"/>
      <c r="T482" s="38"/>
    </row>
    <row r="483" spans="18:20">
      <c r="R483" s="38"/>
      <c r="S483" s="38"/>
      <c r="T483" s="38"/>
    </row>
    <row r="484" spans="18:20">
      <c r="R484" s="38"/>
      <c r="S484" s="38"/>
      <c r="T484" s="38"/>
    </row>
    <row r="485" spans="18:20">
      <c r="R485" s="38"/>
      <c r="S485" s="38"/>
      <c r="T485" s="38"/>
    </row>
    <row r="486" spans="18:20">
      <c r="R486" s="38"/>
      <c r="S486" s="38"/>
      <c r="T486" s="38"/>
    </row>
    <row r="487" spans="18:20">
      <c r="R487" s="38"/>
      <c r="S487" s="38"/>
      <c r="T487" s="38"/>
    </row>
    <row r="488" spans="18:20">
      <c r="R488" s="38"/>
      <c r="S488" s="38"/>
      <c r="T488" s="38"/>
    </row>
    <row r="489" spans="18:20">
      <c r="R489" s="38"/>
      <c r="S489" s="38"/>
      <c r="T489" s="38"/>
    </row>
    <row r="490" spans="18:20">
      <c r="R490" s="38"/>
      <c r="S490" s="38"/>
      <c r="T490" s="38"/>
    </row>
    <row r="491" spans="18:20">
      <c r="R491" s="38"/>
      <c r="S491" s="38"/>
      <c r="T491" s="38"/>
    </row>
    <row r="492" spans="18:20">
      <c r="R492" s="38"/>
      <c r="S492" s="38"/>
      <c r="T492" s="38"/>
    </row>
    <row r="493" spans="18:20">
      <c r="R493" s="38"/>
      <c r="S493" s="38"/>
      <c r="T493" s="38"/>
    </row>
    <row r="494" spans="18:20">
      <c r="R494" s="38"/>
      <c r="S494" s="38"/>
      <c r="T494" s="38"/>
    </row>
    <row r="495" spans="18:20">
      <c r="R495" s="38"/>
      <c r="S495" s="38"/>
      <c r="T495" s="38"/>
    </row>
    <row r="496" spans="18:20">
      <c r="R496" s="38"/>
      <c r="S496" s="38"/>
      <c r="T496" s="38"/>
    </row>
    <row r="497" spans="18:20">
      <c r="R497" s="38"/>
      <c r="S497" s="38"/>
      <c r="T497" s="38"/>
    </row>
    <row r="498" spans="18:20">
      <c r="R498" s="38"/>
      <c r="S498" s="38"/>
      <c r="T498" s="38"/>
    </row>
    <row r="499" spans="18:20">
      <c r="R499" s="38"/>
      <c r="S499" s="38"/>
      <c r="T499" s="38"/>
    </row>
    <row r="500" spans="18:20">
      <c r="R500" s="38"/>
      <c r="S500" s="38"/>
      <c r="T500" s="38"/>
    </row>
    <row r="501" spans="18:20">
      <c r="R501" s="38"/>
      <c r="S501" s="38"/>
      <c r="T501" s="38"/>
    </row>
    <row r="502" spans="18:20">
      <c r="R502" s="38"/>
      <c r="S502" s="38"/>
      <c r="T502" s="38"/>
    </row>
    <row r="503" spans="18:20">
      <c r="R503" s="38"/>
      <c r="S503" s="38"/>
      <c r="T503" s="38"/>
    </row>
    <row r="504" spans="18:20">
      <c r="R504" s="38"/>
      <c r="S504" s="38"/>
      <c r="T504" s="38"/>
    </row>
    <row r="505" spans="18:20">
      <c r="R505" s="38"/>
      <c r="S505" s="38"/>
      <c r="T505" s="38"/>
    </row>
    <row r="506" spans="18:20">
      <c r="R506" s="38"/>
      <c r="S506" s="38"/>
      <c r="T506" s="38"/>
    </row>
    <row r="507" spans="18:20">
      <c r="R507" s="38"/>
      <c r="S507" s="38"/>
      <c r="T507" s="38"/>
    </row>
    <row r="508" spans="18:20">
      <c r="R508" s="38"/>
      <c r="S508" s="38"/>
      <c r="T508" s="38"/>
    </row>
    <row r="509" spans="18:20">
      <c r="R509" s="38"/>
      <c r="S509" s="38"/>
      <c r="T509" s="38"/>
    </row>
    <row r="510" spans="18:20">
      <c r="R510" s="38"/>
      <c r="S510" s="38"/>
      <c r="T510" s="38"/>
    </row>
    <row r="511" spans="18:20">
      <c r="R511" s="38"/>
      <c r="S511" s="38"/>
      <c r="T511" s="38"/>
    </row>
    <row r="512" spans="18:20">
      <c r="R512" s="38"/>
      <c r="S512" s="38"/>
      <c r="T512" s="38"/>
    </row>
    <row r="513" spans="18:20">
      <c r="R513" s="38"/>
      <c r="S513" s="38"/>
      <c r="T513" s="38"/>
    </row>
    <row r="514" spans="18:20">
      <c r="R514" s="38"/>
      <c r="S514" s="38"/>
      <c r="T514" s="38"/>
    </row>
    <row r="515" spans="18:20">
      <c r="R515" s="38"/>
      <c r="S515" s="38"/>
      <c r="T515" s="38"/>
    </row>
    <row r="516" spans="18:20">
      <c r="R516" s="38"/>
      <c r="S516" s="38"/>
      <c r="T516" s="38"/>
    </row>
    <row r="517" spans="18:20">
      <c r="R517" s="38"/>
      <c r="S517" s="38"/>
      <c r="T517" s="38"/>
    </row>
    <row r="518" spans="18:20">
      <c r="R518" s="38"/>
      <c r="S518" s="38"/>
      <c r="T518" s="38"/>
    </row>
    <row r="519" spans="18:20">
      <c r="R519" s="38"/>
      <c r="S519" s="38"/>
      <c r="T519" s="38"/>
    </row>
    <row r="520" spans="18:20">
      <c r="R520" s="38"/>
      <c r="S520" s="38"/>
      <c r="T520" s="38"/>
    </row>
    <row r="521" spans="18:20">
      <c r="R521" s="38"/>
      <c r="S521" s="38"/>
      <c r="T521" s="38"/>
    </row>
    <row r="522" spans="18:20">
      <c r="R522" s="38"/>
      <c r="S522" s="38"/>
      <c r="T522" s="38"/>
    </row>
    <row r="523" spans="18:20">
      <c r="R523" s="38"/>
      <c r="S523" s="38"/>
      <c r="T523" s="38"/>
    </row>
    <row r="524" spans="18:20">
      <c r="R524" s="38"/>
      <c r="S524" s="38"/>
      <c r="T524" s="38"/>
    </row>
    <row r="525" spans="18:20">
      <c r="R525" s="38"/>
      <c r="S525" s="38"/>
      <c r="T525" s="38"/>
    </row>
    <row r="526" spans="18:20">
      <c r="R526" s="38"/>
      <c r="S526" s="38"/>
      <c r="T526" s="38"/>
    </row>
    <row r="527" spans="18:20">
      <c r="R527" s="38"/>
      <c r="S527" s="38"/>
      <c r="T527" s="38"/>
    </row>
    <row r="528" spans="18:20">
      <c r="R528" s="38"/>
      <c r="S528" s="38"/>
      <c r="T528" s="38"/>
    </row>
    <row r="529" spans="18:20">
      <c r="R529" s="38"/>
      <c r="S529" s="38"/>
      <c r="T529" s="38"/>
    </row>
    <row r="530" spans="18:20">
      <c r="R530" s="38"/>
      <c r="S530" s="38"/>
      <c r="T530" s="38"/>
    </row>
    <row r="531" spans="18:20">
      <c r="R531" s="38"/>
      <c r="S531" s="38"/>
      <c r="T531" s="38"/>
    </row>
    <row r="532" spans="18:20">
      <c r="R532" s="38"/>
      <c r="S532" s="38"/>
      <c r="T532" s="38"/>
    </row>
    <row r="533" spans="18:20">
      <c r="R533" s="38"/>
      <c r="S533" s="38"/>
      <c r="T533" s="38"/>
    </row>
    <row r="534" spans="18:20">
      <c r="R534" s="38"/>
      <c r="S534" s="38"/>
      <c r="T534" s="38"/>
    </row>
    <row r="535" spans="18:20">
      <c r="R535" s="38"/>
      <c r="S535" s="38"/>
      <c r="T535" s="38"/>
    </row>
    <row r="536" spans="18:20">
      <c r="R536" s="38"/>
      <c r="S536" s="38"/>
      <c r="T536" s="38"/>
    </row>
    <row r="537" spans="18:20">
      <c r="R537" s="38"/>
      <c r="S537" s="38"/>
      <c r="T537" s="38"/>
    </row>
    <row r="538" spans="18:20">
      <c r="R538" s="38"/>
      <c r="S538" s="38"/>
      <c r="T538" s="38"/>
    </row>
    <row r="539" spans="18:20">
      <c r="R539" s="38"/>
      <c r="S539" s="38"/>
      <c r="T539" s="38"/>
    </row>
    <row r="540" spans="18:20">
      <c r="R540" s="38"/>
      <c r="S540" s="38"/>
      <c r="T540" s="38"/>
    </row>
    <row r="541" spans="18:20">
      <c r="R541" s="38"/>
      <c r="S541" s="38"/>
      <c r="T541" s="38"/>
    </row>
    <row r="542" spans="18:20">
      <c r="R542" s="38"/>
      <c r="S542" s="38"/>
      <c r="T542" s="38"/>
    </row>
    <row r="543" spans="18:20">
      <c r="R543" s="38"/>
      <c r="S543" s="38"/>
      <c r="T543" s="38"/>
    </row>
    <row r="544" spans="18:20">
      <c r="R544" s="38"/>
      <c r="S544" s="38"/>
      <c r="T544" s="38"/>
    </row>
    <row r="545" spans="18:20">
      <c r="R545" s="38"/>
      <c r="S545" s="38"/>
      <c r="T545" s="38"/>
    </row>
    <row r="546" spans="18:20">
      <c r="R546" s="38"/>
      <c r="S546" s="38"/>
      <c r="T546" s="38"/>
    </row>
    <row r="547" spans="18:20">
      <c r="R547" s="38"/>
      <c r="S547" s="38"/>
      <c r="T547" s="38"/>
    </row>
    <row r="548" spans="18:20">
      <c r="R548" s="38"/>
      <c r="S548" s="38"/>
      <c r="T548" s="38"/>
    </row>
    <row r="549" spans="18:20">
      <c r="R549" s="38"/>
      <c r="S549" s="38"/>
      <c r="T549" s="38"/>
    </row>
    <row r="550" spans="18:20">
      <c r="R550" s="38"/>
      <c r="S550" s="38"/>
      <c r="T550" s="38"/>
    </row>
    <row r="551" spans="18:20">
      <c r="R551" s="38"/>
      <c r="S551" s="38"/>
      <c r="T551" s="38"/>
    </row>
    <row r="552" spans="18:20">
      <c r="R552" s="38"/>
      <c r="S552" s="38"/>
      <c r="T552" s="38"/>
    </row>
    <row r="553" spans="18:20">
      <c r="R553" s="38"/>
      <c r="S553" s="38"/>
      <c r="T553" s="38"/>
    </row>
    <row r="554" spans="18:20">
      <c r="R554" s="38"/>
      <c r="S554" s="38"/>
      <c r="T554" s="38"/>
    </row>
    <row r="555" spans="18:20">
      <c r="R555" s="38"/>
      <c r="S555" s="38"/>
      <c r="T555" s="38"/>
    </row>
    <row r="556" spans="18:20">
      <c r="R556" s="38"/>
      <c r="S556" s="38"/>
      <c r="T556" s="38"/>
    </row>
    <row r="557" spans="18:20">
      <c r="R557" s="38"/>
      <c r="S557" s="38"/>
      <c r="T557" s="38"/>
    </row>
    <row r="558" spans="18:20">
      <c r="R558" s="38"/>
      <c r="S558" s="38"/>
      <c r="T558" s="38"/>
    </row>
    <row r="559" spans="18:20">
      <c r="R559" s="38"/>
      <c r="S559" s="38"/>
      <c r="T559" s="38"/>
    </row>
    <row r="560" spans="18:20">
      <c r="R560" s="38"/>
      <c r="S560" s="38"/>
      <c r="T560" s="38"/>
    </row>
    <row r="561" spans="18:20">
      <c r="R561" s="38"/>
      <c r="S561" s="38"/>
      <c r="T561" s="38"/>
    </row>
    <row r="562" spans="18:20">
      <c r="R562" s="38"/>
      <c r="S562" s="38"/>
      <c r="T562" s="38"/>
    </row>
    <row r="563" spans="18:20">
      <c r="R563" s="38"/>
      <c r="S563" s="38"/>
      <c r="T563" s="38"/>
    </row>
    <row r="564" spans="18:20">
      <c r="R564" s="38"/>
      <c r="S564" s="38"/>
      <c r="T564" s="38"/>
    </row>
    <row r="565" spans="18:20">
      <c r="R565" s="38"/>
      <c r="S565" s="38"/>
      <c r="T565" s="38"/>
    </row>
    <row r="566" spans="18:20">
      <c r="R566" s="38"/>
      <c r="S566" s="38"/>
      <c r="T566" s="38"/>
    </row>
    <row r="567" spans="18:20">
      <c r="R567" s="38"/>
      <c r="S567" s="38"/>
      <c r="T567" s="38"/>
    </row>
    <row r="568" spans="18:20">
      <c r="R568" s="38"/>
      <c r="S568" s="38"/>
      <c r="T568" s="38"/>
    </row>
    <row r="569" spans="18:20">
      <c r="R569" s="38"/>
      <c r="S569" s="38"/>
      <c r="T569" s="38"/>
    </row>
    <row r="570" spans="18:20">
      <c r="R570" s="38"/>
      <c r="S570" s="38"/>
      <c r="T570" s="38"/>
    </row>
    <row r="571" spans="18:20">
      <c r="R571" s="38"/>
      <c r="S571" s="38"/>
      <c r="T571" s="38"/>
    </row>
    <row r="572" spans="18:20">
      <c r="R572" s="38"/>
      <c r="S572" s="38"/>
      <c r="T572" s="38"/>
    </row>
    <row r="573" spans="18:20">
      <c r="R573" s="38"/>
      <c r="S573" s="38"/>
      <c r="T573" s="38"/>
    </row>
    <row r="574" spans="18:20">
      <c r="R574" s="38"/>
      <c r="S574" s="38"/>
      <c r="T574" s="38"/>
    </row>
    <row r="575" spans="18:20">
      <c r="R575" s="38"/>
      <c r="S575" s="38"/>
      <c r="T575" s="38"/>
    </row>
    <row r="576" spans="18:20">
      <c r="R576" s="38"/>
      <c r="S576" s="38"/>
      <c r="T576" s="38"/>
    </row>
    <row r="577" spans="18:20">
      <c r="R577" s="38"/>
      <c r="S577" s="38"/>
      <c r="T577" s="38"/>
    </row>
    <row r="578" spans="18:20">
      <c r="R578" s="38"/>
      <c r="S578" s="38"/>
      <c r="T578" s="38"/>
    </row>
    <row r="579" spans="18:20">
      <c r="R579" s="38"/>
      <c r="S579" s="38"/>
      <c r="T579" s="38"/>
    </row>
    <row r="580" spans="18:20">
      <c r="R580" s="38"/>
      <c r="S580" s="38"/>
      <c r="T580" s="38"/>
    </row>
    <row r="581" spans="18:20">
      <c r="R581" s="38"/>
      <c r="S581" s="38"/>
      <c r="T581" s="38"/>
    </row>
    <row r="582" spans="18:20">
      <c r="R582" s="38"/>
      <c r="S582" s="38"/>
      <c r="T582" s="38"/>
    </row>
    <row r="583" spans="18:20">
      <c r="R583" s="38"/>
      <c r="S583" s="38"/>
      <c r="T583" s="38"/>
    </row>
    <row r="584" spans="18:20">
      <c r="R584" s="38"/>
      <c r="S584" s="38"/>
      <c r="T584" s="38"/>
    </row>
    <row r="585" spans="18:20">
      <c r="R585" s="38"/>
      <c r="S585" s="38"/>
      <c r="T585" s="38"/>
    </row>
    <row r="586" spans="18:20">
      <c r="R586" s="38"/>
      <c r="S586" s="38"/>
      <c r="T586" s="38"/>
    </row>
    <row r="587" spans="18:20">
      <c r="R587" s="38"/>
      <c r="S587" s="38"/>
      <c r="T587" s="38"/>
    </row>
    <row r="588" spans="18:20">
      <c r="R588" s="38"/>
      <c r="S588" s="38"/>
      <c r="T588" s="38"/>
    </row>
    <row r="589" spans="18:20">
      <c r="R589" s="38"/>
      <c r="S589" s="38"/>
      <c r="T589" s="38"/>
    </row>
    <row r="590" spans="18:20">
      <c r="R590" s="38"/>
      <c r="S590" s="38"/>
      <c r="T590" s="38"/>
    </row>
    <row r="591" spans="18:20">
      <c r="R591" s="38"/>
      <c r="S591" s="38"/>
      <c r="T591" s="38"/>
    </row>
    <row r="592" spans="18:20">
      <c r="R592" s="38"/>
      <c r="S592" s="38"/>
      <c r="T592" s="38"/>
    </row>
    <row r="593" spans="18:20">
      <c r="R593" s="38"/>
      <c r="S593" s="38"/>
      <c r="T593" s="38"/>
    </row>
    <row r="594" spans="18:20">
      <c r="R594" s="38"/>
      <c r="S594" s="38"/>
      <c r="T594" s="38"/>
    </row>
    <row r="595" spans="18:20">
      <c r="R595" s="38"/>
      <c r="S595" s="38"/>
      <c r="T595" s="38"/>
    </row>
    <row r="596" spans="18:20">
      <c r="R596" s="38"/>
      <c r="S596" s="38"/>
      <c r="T596" s="38"/>
    </row>
    <row r="597" spans="18:20">
      <c r="R597" s="38"/>
      <c r="S597" s="38"/>
      <c r="T597" s="38"/>
    </row>
    <row r="598" spans="18:20">
      <c r="R598" s="38"/>
      <c r="S598" s="38"/>
      <c r="T598" s="38"/>
    </row>
    <row r="599" spans="18:20">
      <c r="R599" s="38"/>
      <c r="S599" s="38"/>
      <c r="T599" s="38"/>
    </row>
    <row r="600" spans="18:20">
      <c r="R600" s="38"/>
      <c r="S600" s="38"/>
      <c r="T600" s="38"/>
    </row>
    <row r="601" spans="18:20">
      <c r="R601" s="38"/>
      <c r="S601" s="38"/>
      <c r="T601" s="38"/>
    </row>
    <row r="602" spans="18:20">
      <c r="R602" s="38"/>
      <c r="S602" s="38"/>
      <c r="T602" s="38"/>
    </row>
    <row r="603" spans="18:20">
      <c r="R603" s="38"/>
      <c r="S603" s="38"/>
      <c r="T603" s="38"/>
    </row>
    <row r="604" spans="18:20">
      <c r="R604" s="38"/>
      <c r="S604" s="38"/>
      <c r="T604" s="38"/>
    </row>
    <row r="605" spans="18:20">
      <c r="R605" s="38"/>
      <c r="S605" s="38"/>
      <c r="T605" s="38"/>
    </row>
    <row r="606" spans="18:20">
      <c r="R606" s="38"/>
      <c r="S606" s="38"/>
      <c r="T606" s="38"/>
    </row>
    <row r="607" spans="18:20">
      <c r="R607" s="38"/>
      <c r="S607" s="38"/>
      <c r="T607" s="38"/>
    </row>
    <row r="608" spans="18:20">
      <c r="R608" s="38"/>
      <c r="S608" s="38"/>
      <c r="T608" s="38"/>
    </row>
    <row r="609" spans="18:20">
      <c r="R609" s="38"/>
      <c r="S609" s="38"/>
      <c r="T609" s="38"/>
    </row>
    <row r="610" spans="18:20">
      <c r="R610" s="38"/>
      <c r="S610" s="38"/>
      <c r="T610" s="38"/>
    </row>
    <row r="611" spans="18:20">
      <c r="R611" s="38"/>
      <c r="S611" s="38"/>
      <c r="T611" s="38"/>
    </row>
    <row r="612" spans="18:20">
      <c r="R612" s="38"/>
      <c r="S612" s="38"/>
      <c r="T612" s="38"/>
    </row>
    <row r="613" spans="18:20">
      <c r="R613" s="38"/>
      <c r="S613" s="38"/>
      <c r="T613" s="38"/>
    </row>
    <row r="614" spans="18:20">
      <c r="R614" s="38"/>
      <c r="S614" s="38"/>
      <c r="T614" s="38"/>
    </row>
    <row r="615" spans="18:20">
      <c r="R615" s="38"/>
      <c r="S615" s="38"/>
      <c r="T615" s="38"/>
    </row>
    <row r="616" spans="18:20">
      <c r="R616" s="38"/>
      <c r="S616" s="38"/>
      <c r="T616" s="38"/>
    </row>
    <row r="617" spans="18:20">
      <c r="R617" s="38"/>
      <c r="S617" s="38"/>
      <c r="T617" s="38"/>
    </row>
    <row r="618" spans="18:20">
      <c r="R618" s="38"/>
      <c r="S618" s="38"/>
      <c r="T618" s="38"/>
    </row>
    <row r="619" spans="18:20">
      <c r="R619" s="38"/>
      <c r="S619" s="38"/>
      <c r="T619" s="38"/>
    </row>
    <row r="620" spans="18:20">
      <c r="R620" s="38"/>
      <c r="S620" s="38"/>
      <c r="T620" s="38"/>
    </row>
    <row r="621" spans="18:20">
      <c r="R621" s="38"/>
      <c r="S621" s="38"/>
      <c r="T621" s="38"/>
    </row>
    <row r="622" spans="18:20">
      <c r="R622" s="38"/>
      <c r="S622" s="38"/>
      <c r="T622" s="38"/>
    </row>
    <row r="623" spans="18:20">
      <c r="R623" s="38"/>
      <c r="S623" s="38"/>
      <c r="T623" s="38"/>
    </row>
    <row r="624" spans="18:20">
      <c r="R624" s="38"/>
      <c r="S624" s="38"/>
      <c r="T624" s="38"/>
    </row>
    <row r="625" spans="18:20">
      <c r="R625" s="38"/>
      <c r="S625" s="38"/>
      <c r="T625" s="38"/>
    </row>
    <row r="626" spans="18:20">
      <c r="R626" s="38"/>
      <c r="S626" s="38"/>
      <c r="T626" s="38"/>
    </row>
    <row r="627" spans="18:20">
      <c r="R627" s="38"/>
      <c r="S627" s="38"/>
      <c r="T627" s="38"/>
    </row>
    <row r="628" spans="18:20">
      <c r="R628" s="38"/>
      <c r="S628" s="38"/>
      <c r="T628" s="38"/>
    </row>
    <row r="629" spans="18:20">
      <c r="R629" s="38"/>
      <c r="S629" s="38"/>
      <c r="T629" s="38"/>
    </row>
    <row r="630" spans="18:20">
      <c r="R630" s="38"/>
      <c r="S630" s="38"/>
      <c r="T630" s="38"/>
    </row>
    <row r="631" spans="18:20">
      <c r="R631" s="38"/>
      <c r="S631" s="38"/>
      <c r="T631" s="38"/>
    </row>
    <row r="632" spans="18:20">
      <c r="R632" s="38"/>
      <c r="S632" s="38"/>
      <c r="T632" s="38"/>
    </row>
    <row r="633" spans="18:20">
      <c r="R633" s="38"/>
      <c r="S633" s="38"/>
      <c r="T633" s="38"/>
    </row>
    <row r="634" spans="18:20">
      <c r="R634" s="38"/>
      <c r="S634" s="38"/>
      <c r="T634" s="38"/>
    </row>
    <row r="635" spans="18:20">
      <c r="R635" s="38"/>
      <c r="S635" s="38"/>
      <c r="T635" s="38"/>
    </row>
    <row r="636" spans="18:20">
      <c r="R636" s="38"/>
      <c r="S636" s="38"/>
      <c r="T636" s="38"/>
    </row>
    <row r="637" spans="18:20">
      <c r="R637" s="38"/>
      <c r="S637" s="38"/>
      <c r="T637" s="38"/>
    </row>
    <row r="638" spans="18:20">
      <c r="R638" s="38"/>
      <c r="S638" s="38"/>
      <c r="T638" s="38"/>
    </row>
    <row r="639" spans="18:20">
      <c r="R639" s="38"/>
      <c r="S639" s="38"/>
      <c r="T639" s="38"/>
    </row>
    <row r="640" spans="18:20">
      <c r="R640" s="38"/>
      <c r="S640" s="38"/>
      <c r="T640" s="38"/>
    </row>
    <row r="641" spans="18:20">
      <c r="R641" s="38"/>
      <c r="S641" s="38"/>
      <c r="T641" s="38"/>
    </row>
    <row r="642" spans="18:20">
      <c r="R642" s="38"/>
      <c r="S642" s="38"/>
      <c r="T642" s="38"/>
    </row>
    <row r="643" spans="18:20">
      <c r="R643" s="38"/>
      <c r="S643" s="38"/>
      <c r="T643" s="38"/>
    </row>
    <row r="644" spans="18:20">
      <c r="R644" s="38"/>
      <c r="S644" s="38"/>
      <c r="T644" s="38"/>
    </row>
    <row r="645" spans="18:20">
      <c r="R645" s="38"/>
      <c r="S645" s="38"/>
      <c r="T645" s="38"/>
    </row>
    <row r="646" spans="18:20">
      <c r="R646" s="38"/>
      <c r="S646" s="38"/>
      <c r="T646" s="38"/>
    </row>
    <row r="647" spans="18:20">
      <c r="R647" s="38"/>
      <c r="S647" s="38"/>
      <c r="T647" s="38"/>
    </row>
    <row r="648" spans="18:20">
      <c r="R648" s="38"/>
      <c r="S648" s="38"/>
      <c r="T648" s="38"/>
    </row>
    <row r="649" spans="18:20">
      <c r="R649" s="38"/>
      <c r="S649" s="38"/>
      <c r="T649" s="38"/>
    </row>
    <row r="650" spans="18:20">
      <c r="R650" s="38"/>
      <c r="S650" s="38"/>
      <c r="T650" s="38"/>
    </row>
    <row r="651" spans="18:20">
      <c r="R651" s="38"/>
      <c r="S651" s="38"/>
      <c r="T651" s="38"/>
    </row>
    <row r="652" spans="18:20">
      <c r="R652" s="38"/>
      <c r="S652" s="38"/>
      <c r="T652" s="38"/>
    </row>
    <row r="653" spans="18:20">
      <c r="R653" s="38"/>
      <c r="S653" s="38"/>
      <c r="T653" s="38"/>
    </row>
    <row r="654" spans="18:20">
      <c r="R654" s="38"/>
      <c r="S654" s="38"/>
      <c r="T654" s="38"/>
    </row>
    <row r="655" spans="18:20">
      <c r="R655" s="38"/>
      <c r="S655" s="38"/>
      <c r="T655" s="38"/>
    </row>
    <row r="656" spans="18:20">
      <c r="R656" s="38"/>
      <c r="S656" s="38"/>
      <c r="T656" s="38"/>
    </row>
    <row r="657" spans="18:20">
      <c r="R657" s="38"/>
      <c r="S657" s="38"/>
      <c r="T657" s="38"/>
    </row>
    <row r="658" spans="18:20">
      <c r="R658" s="38"/>
      <c r="S658" s="38"/>
      <c r="T658" s="38"/>
    </row>
    <row r="659" spans="18:20">
      <c r="R659" s="38"/>
      <c r="S659" s="38"/>
      <c r="T659" s="38"/>
    </row>
    <row r="660" spans="18:20">
      <c r="R660" s="38"/>
      <c r="S660" s="38"/>
      <c r="T660" s="38"/>
    </row>
    <row r="661" spans="18:20">
      <c r="R661" s="38"/>
      <c r="S661" s="38"/>
      <c r="T661" s="38"/>
    </row>
    <row r="662" spans="18:20">
      <c r="R662" s="38"/>
      <c r="S662" s="38"/>
      <c r="T662" s="38"/>
    </row>
    <row r="663" spans="18:20">
      <c r="R663" s="38"/>
      <c r="S663" s="38"/>
      <c r="T663" s="38"/>
    </row>
    <row r="664" spans="18:20">
      <c r="R664" s="38"/>
      <c r="S664" s="38"/>
      <c r="T664" s="38"/>
    </row>
    <row r="665" spans="18:20">
      <c r="R665" s="38"/>
      <c r="S665" s="38"/>
      <c r="T665" s="38"/>
    </row>
    <row r="666" spans="18:20">
      <c r="R666" s="38"/>
      <c r="S666" s="38"/>
      <c r="T666" s="38"/>
    </row>
    <row r="667" spans="18:20">
      <c r="R667" s="38"/>
      <c r="S667" s="38"/>
      <c r="T667" s="38"/>
    </row>
    <row r="668" spans="18:20">
      <c r="R668" s="38"/>
      <c r="S668" s="38"/>
      <c r="T668" s="38"/>
    </row>
    <row r="669" spans="18:20">
      <c r="R669" s="38"/>
      <c r="S669" s="38"/>
      <c r="T669" s="38"/>
    </row>
    <row r="670" spans="18:20">
      <c r="R670" s="38"/>
      <c r="S670" s="38"/>
      <c r="T670" s="38"/>
    </row>
    <row r="671" spans="18:20">
      <c r="R671" s="38"/>
      <c r="S671" s="38"/>
      <c r="T671" s="38"/>
    </row>
    <row r="672" spans="18:20">
      <c r="R672" s="38"/>
      <c r="S672" s="38"/>
      <c r="T672" s="38"/>
    </row>
    <row r="673" spans="18:20">
      <c r="R673" s="38"/>
      <c r="S673" s="38"/>
      <c r="T673" s="38"/>
    </row>
    <row r="674" spans="18:20">
      <c r="R674" s="38"/>
      <c r="S674" s="38"/>
      <c r="T674" s="38"/>
    </row>
    <row r="675" spans="18:20">
      <c r="R675" s="38"/>
      <c r="S675" s="38"/>
      <c r="T675" s="38"/>
    </row>
    <row r="676" spans="18:20">
      <c r="R676" s="38"/>
      <c r="S676" s="38"/>
      <c r="T676" s="38"/>
    </row>
    <row r="677" spans="18:20">
      <c r="R677" s="38"/>
      <c r="S677" s="38"/>
      <c r="T677" s="38"/>
    </row>
    <row r="678" spans="18:20">
      <c r="R678" s="38"/>
      <c r="S678" s="38"/>
      <c r="T678" s="38"/>
    </row>
    <row r="679" spans="18:20">
      <c r="R679" s="38"/>
      <c r="S679" s="38"/>
      <c r="T679" s="38"/>
    </row>
    <row r="680" spans="18:20">
      <c r="R680" s="38"/>
      <c r="S680" s="38"/>
      <c r="T680" s="38"/>
    </row>
    <row r="681" spans="18:20">
      <c r="R681" s="38"/>
      <c r="S681" s="38"/>
      <c r="T681" s="38"/>
    </row>
    <row r="682" spans="18:20">
      <c r="R682" s="38"/>
      <c r="S682" s="38"/>
      <c r="T682" s="38"/>
    </row>
    <row r="683" spans="18:20">
      <c r="R683" s="38"/>
      <c r="S683" s="38"/>
      <c r="T683" s="38"/>
    </row>
    <row r="684" spans="18:20">
      <c r="R684" s="38"/>
      <c r="S684" s="38"/>
      <c r="T684" s="38"/>
    </row>
    <row r="685" spans="18:20">
      <c r="R685" s="38"/>
      <c r="S685" s="38"/>
      <c r="T685" s="38"/>
    </row>
    <row r="686" spans="18:20">
      <c r="R686" s="38"/>
      <c r="S686" s="38"/>
      <c r="T686" s="38"/>
    </row>
    <row r="687" spans="18:20">
      <c r="R687" s="38"/>
      <c r="S687" s="38"/>
      <c r="T687" s="38"/>
    </row>
    <row r="688" spans="18:20">
      <c r="R688" s="38"/>
      <c r="S688" s="38"/>
      <c r="T688" s="38"/>
    </row>
    <row r="689" spans="18:20">
      <c r="R689" s="38"/>
      <c r="S689" s="38"/>
      <c r="T689" s="38"/>
    </row>
    <row r="690" spans="18:20">
      <c r="R690" s="38"/>
      <c r="S690" s="38"/>
      <c r="T690" s="38"/>
    </row>
    <row r="691" spans="18:20">
      <c r="R691" s="38"/>
      <c r="S691" s="38"/>
      <c r="T691" s="38"/>
    </row>
    <row r="692" spans="18:20">
      <c r="R692" s="38"/>
      <c r="S692" s="38"/>
      <c r="T692" s="38"/>
    </row>
    <row r="693" spans="18:20">
      <c r="R693" s="38"/>
      <c r="S693" s="38"/>
      <c r="T693" s="38"/>
    </row>
    <row r="694" spans="18:20">
      <c r="R694" s="38"/>
      <c r="S694" s="38"/>
      <c r="T694" s="38"/>
    </row>
    <row r="695" spans="18:20">
      <c r="R695" s="38"/>
      <c r="S695" s="38"/>
      <c r="T695" s="38"/>
    </row>
    <row r="696" spans="18:20">
      <c r="R696" s="38"/>
      <c r="S696" s="38"/>
      <c r="T696" s="38"/>
    </row>
    <row r="697" spans="18:20">
      <c r="R697" s="38"/>
      <c r="S697" s="38"/>
      <c r="T697" s="38"/>
    </row>
    <row r="698" spans="18:20">
      <c r="R698" s="38"/>
      <c r="S698" s="38"/>
      <c r="T698" s="38"/>
    </row>
    <row r="699" spans="18:20">
      <c r="R699" s="38"/>
      <c r="S699" s="38"/>
      <c r="T699" s="38"/>
    </row>
    <row r="700" spans="18:20">
      <c r="R700" s="38"/>
      <c r="S700" s="38"/>
      <c r="T700" s="38"/>
    </row>
    <row r="701" spans="18:20">
      <c r="R701" s="38"/>
      <c r="S701" s="38"/>
      <c r="T701" s="38"/>
    </row>
    <row r="702" spans="18:20">
      <c r="R702" s="38"/>
      <c r="S702" s="38"/>
      <c r="T702" s="38"/>
    </row>
    <row r="703" spans="18:20">
      <c r="R703" s="38"/>
      <c r="S703" s="38"/>
      <c r="T703" s="38"/>
    </row>
    <row r="704" spans="18:20">
      <c r="R704" s="38"/>
      <c r="S704" s="38"/>
      <c r="T704" s="38"/>
    </row>
    <row r="705" spans="18:20">
      <c r="R705" s="38"/>
      <c r="S705" s="38"/>
      <c r="T705" s="38"/>
    </row>
    <row r="706" spans="18:20">
      <c r="R706" s="38"/>
      <c r="S706" s="38"/>
      <c r="T706" s="38"/>
    </row>
    <row r="707" spans="18:20">
      <c r="R707" s="38"/>
      <c r="S707" s="38"/>
      <c r="T707" s="38"/>
    </row>
    <row r="708" spans="18:20">
      <c r="R708" s="38"/>
      <c r="S708" s="38"/>
      <c r="T708" s="38"/>
    </row>
    <row r="709" spans="18:20">
      <c r="R709" s="38"/>
      <c r="S709" s="38"/>
      <c r="T709" s="38"/>
    </row>
    <row r="710" spans="18:20">
      <c r="R710" s="38"/>
      <c r="S710" s="38"/>
      <c r="T710" s="38"/>
    </row>
    <row r="711" spans="18:20">
      <c r="R711" s="38"/>
      <c r="S711" s="38"/>
      <c r="T711" s="38"/>
    </row>
    <row r="712" spans="18:20">
      <c r="R712" s="38"/>
      <c r="S712" s="38"/>
      <c r="T712" s="38"/>
    </row>
    <row r="713" spans="18:20">
      <c r="R713" s="38"/>
      <c r="S713" s="38"/>
      <c r="T713" s="38"/>
    </row>
    <row r="714" spans="18:20">
      <c r="R714" s="38"/>
      <c r="S714" s="38"/>
      <c r="T714" s="38"/>
    </row>
    <row r="715" spans="18:20">
      <c r="R715" s="38"/>
      <c r="S715" s="38"/>
      <c r="T715" s="38"/>
    </row>
    <row r="716" spans="18:20">
      <c r="R716" s="38"/>
      <c r="S716" s="38"/>
      <c r="T716" s="38"/>
    </row>
    <row r="717" spans="18:20">
      <c r="R717" s="38"/>
      <c r="S717" s="38"/>
      <c r="T717" s="38"/>
    </row>
    <row r="718" spans="18:20">
      <c r="R718" s="38"/>
      <c r="S718" s="38"/>
      <c r="T718" s="38"/>
    </row>
    <row r="719" spans="18:20">
      <c r="R719" s="38"/>
      <c r="S719" s="38"/>
      <c r="T719" s="38"/>
    </row>
    <row r="720" spans="18:20">
      <c r="R720" s="38"/>
      <c r="S720" s="38"/>
      <c r="T720" s="38"/>
    </row>
    <row r="721" spans="18:20">
      <c r="R721" s="38"/>
      <c r="S721" s="38"/>
      <c r="T721" s="38"/>
    </row>
    <row r="722" spans="18:20">
      <c r="R722" s="38"/>
      <c r="S722" s="38"/>
      <c r="T722" s="38"/>
    </row>
    <row r="723" spans="18:20">
      <c r="R723" s="38"/>
      <c r="S723" s="38"/>
      <c r="T723" s="38"/>
    </row>
    <row r="724" spans="18:20">
      <c r="R724" s="38"/>
      <c r="S724" s="38"/>
      <c r="T724" s="38"/>
    </row>
    <row r="725" spans="18:20">
      <c r="R725" s="38"/>
      <c r="S725" s="38"/>
      <c r="T725" s="38"/>
    </row>
    <row r="726" spans="18:20">
      <c r="R726" s="38"/>
      <c r="S726" s="38"/>
      <c r="T726" s="38"/>
    </row>
    <row r="727" spans="18:20">
      <c r="R727" s="38"/>
      <c r="S727" s="38"/>
      <c r="T727" s="38"/>
    </row>
    <row r="728" spans="18:20">
      <c r="R728" s="38"/>
      <c r="S728" s="38"/>
      <c r="T728" s="38"/>
    </row>
    <row r="729" spans="18:20">
      <c r="R729" s="38"/>
      <c r="S729" s="38"/>
      <c r="T729" s="38"/>
    </row>
    <row r="730" spans="18:20">
      <c r="R730" s="38"/>
      <c r="S730" s="38"/>
      <c r="T730" s="38"/>
    </row>
    <row r="731" spans="18:20">
      <c r="R731" s="38"/>
      <c r="S731" s="38"/>
      <c r="T731" s="38"/>
    </row>
    <row r="732" spans="18:20">
      <c r="R732" s="38"/>
      <c r="S732" s="38"/>
      <c r="T732" s="38"/>
    </row>
    <row r="733" spans="18:20">
      <c r="R733" s="38"/>
      <c r="S733" s="38"/>
      <c r="T733" s="38"/>
    </row>
    <row r="734" spans="18:20">
      <c r="R734" s="38"/>
      <c r="S734" s="38"/>
      <c r="T734" s="38"/>
    </row>
    <row r="735" spans="18:20">
      <c r="R735" s="38"/>
      <c r="S735" s="38"/>
      <c r="T735" s="38"/>
    </row>
    <row r="736" spans="18:20">
      <c r="R736" s="38"/>
      <c r="S736" s="38"/>
      <c r="T736" s="38"/>
    </row>
    <row r="737" spans="18:20">
      <c r="R737" s="38"/>
      <c r="S737" s="38"/>
      <c r="T737" s="38"/>
    </row>
    <row r="738" spans="18:20">
      <c r="R738" s="38"/>
      <c r="S738" s="38"/>
      <c r="T738" s="38"/>
    </row>
    <row r="739" spans="18:20">
      <c r="R739" s="38"/>
      <c r="S739" s="38"/>
      <c r="T739" s="38"/>
    </row>
    <row r="740" spans="18:20">
      <c r="R740" s="38"/>
      <c r="S740" s="38"/>
      <c r="T740" s="38"/>
    </row>
    <row r="741" spans="18:20">
      <c r="R741" s="38"/>
      <c r="S741" s="38"/>
      <c r="T741" s="38"/>
    </row>
    <row r="742" spans="18:20">
      <c r="R742" s="38"/>
      <c r="S742" s="38"/>
      <c r="T742" s="38"/>
    </row>
    <row r="743" spans="18:20">
      <c r="R743" s="38"/>
      <c r="S743" s="38"/>
      <c r="T743" s="38"/>
    </row>
    <row r="744" spans="18:20">
      <c r="R744" s="38"/>
      <c r="S744" s="38"/>
      <c r="T744" s="38"/>
    </row>
    <row r="745" spans="18:20">
      <c r="R745" s="38"/>
      <c r="S745" s="38"/>
      <c r="T745" s="38"/>
    </row>
    <row r="746" spans="18:20">
      <c r="R746" s="38"/>
      <c r="S746" s="38"/>
      <c r="T746" s="38"/>
    </row>
    <row r="747" spans="18:20">
      <c r="R747" s="38"/>
      <c r="S747" s="38"/>
      <c r="T747" s="38"/>
    </row>
    <row r="748" spans="18:20">
      <c r="R748" s="38"/>
      <c r="S748" s="38"/>
      <c r="T748" s="38"/>
    </row>
    <row r="749" spans="18:20">
      <c r="R749" s="38"/>
      <c r="S749" s="38"/>
      <c r="T749" s="38"/>
    </row>
    <row r="750" spans="18:20">
      <c r="R750" s="38"/>
      <c r="S750" s="38"/>
      <c r="T750" s="38"/>
    </row>
    <row r="751" spans="18:20">
      <c r="R751" s="38"/>
      <c r="S751" s="38"/>
      <c r="T751" s="38"/>
    </row>
    <row r="752" spans="18:20">
      <c r="R752" s="38"/>
      <c r="S752" s="38"/>
      <c r="T752" s="38"/>
    </row>
    <row r="753" spans="18:20">
      <c r="R753" s="38"/>
      <c r="S753" s="38"/>
      <c r="T753" s="38"/>
    </row>
    <row r="754" spans="18:20">
      <c r="R754" s="38"/>
      <c r="S754" s="38"/>
      <c r="T754" s="38"/>
    </row>
    <row r="755" spans="18:20">
      <c r="R755" s="38"/>
      <c r="S755" s="38"/>
      <c r="T755" s="38"/>
    </row>
    <row r="756" spans="18:20">
      <c r="R756" s="38"/>
      <c r="S756" s="38"/>
      <c r="T756" s="38"/>
    </row>
    <row r="757" spans="18:20">
      <c r="R757" s="38"/>
      <c r="S757" s="38"/>
      <c r="T757" s="38"/>
    </row>
    <row r="758" spans="18:20">
      <c r="R758" s="38"/>
      <c r="S758" s="38"/>
      <c r="T758" s="38"/>
    </row>
    <row r="759" spans="18:20">
      <c r="R759" s="38"/>
      <c r="S759" s="38"/>
      <c r="T759" s="38"/>
    </row>
    <row r="760" spans="18:20">
      <c r="R760" s="38"/>
      <c r="S760" s="38"/>
      <c r="T760" s="38"/>
    </row>
    <row r="761" spans="18:20">
      <c r="R761" s="38"/>
      <c r="S761" s="38"/>
      <c r="T761" s="38"/>
    </row>
    <row r="762" spans="18:20">
      <c r="R762" s="38"/>
      <c r="S762" s="38"/>
      <c r="T762" s="38"/>
    </row>
    <row r="763" spans="18:20">
      <c r="R763" s="38"/>
      <c r="S763" s="38"/>
      <c r="T763" s="38"/>
    </row>
    <row r="764" spans="18:20">
      <c r="R764" s="38"/>
      <c r="S764" s="38"/>
      <c r="T764" s="38"/>
    </row>
    <row r="765" spans="18:20">
      <c r="R765" s="38"/>
      <c r="S765" s="38"/>
      <c r="T765" s="38"/>
    </row>
    <row r="766" spans="18:20">
      <c r="R766" s="38"/>
      <c r="S766" s="38"/>
      <c r="T766" s="38"/>
    </row>
    <row r="767" spans="18:20">
      <c r="R767" s="38"/>
      <c r="S767" s="38"/>
      <c r="T767" s="38"/>
    </row>
  </sheetData>
  <mergeCells count="5">
    <mergeCell ref="B6:B13"/>
    <mergeCell ref="D4:K4"/>
    <mergeCell ref="Q4:X4"/>
    <mergeCell ref="O6:O13"/>
    <mergeCell ref="D17:E17"/>
  </mergeCells>
  <conditionalFormatting sqref="D6:K1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6:X1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9C62-A5B4-44E2-B105-28DFED2776CC}">
  <dimension ref="B1:X27"/>
  <sheetViews>
    <sheetView topLeftCell="B1" zoomScale="120" zoomScaleNormal="120" workbookViewId="0">
      <selection activeCell="E19" sqref="E19:E26"/>
    </sheetView>
  </sheetViews>
  <sheetFormatPr defaultRowHeight="14.45"/>
  <cols>
    <col min="2" max="2" width="3.85546875" customWidth="1"/>
    <col min="3" max="3" width="6.7109375" bestFit="1" customWidth="1"/>
    <col min="4" max="11" width="7.5703125" customWidth="1"/>
    <col min="15" max="15" width="4.5703125" customWidth="1"/>
  </cols>
  <sheetData>
    <row r="1" spans="2:24">
      <c r="G1" t="s">
        <v>33</v>
      </c>
    </row>
    <row r="2" spans="2:24">
      <c r="B2" s="34" t="s">
        <v>34</v>
      </c>
      <c r="E2" s="2">
        <v>0.5</v>
      </c>
      <c r="G2" t="s">
        <v>35</v>
      </c>
    </row>
    <row r="4" spans="2:24">
      <c r="D4" s="46" t="s">
        <v>36</v>
      </c>
      <c r="E4" s="46"/>
      <c r="F4" s="46"/>
      <c r="G4" s="46"/>
      <c r="H4" s="46"/>
      <c r="I4" s="46"/>
      <c r="J4" s="46"/>
      <c r="K4" s="46"/>
      <c r="Q4" s="46" t="str">
        <f>"Year T+"&amp;E2</f>
        <v>Year T+0.5</v>
      </c>
      <c r="R4" s="46"/>
      <c r="S4" s="46"/>
      <c r="T4" s="46"/>
      <c r="U4" s="46"/>
      <c r="V4" s="46"/>
      <c r="W4" s="46"/>
      <c r="X4" s="46"/>
    </row>
    <row r="5" spans="2:24">
      <c r="D5" s="37" t="s">
        <v>37</v>
      </c>
      <c r="E5" s="37" t="s">
        <v>38</v>
      </c>
      <c r="F5" s="37" t="s">
        <v>39</v>
      </c>
      <c r="G5" s="37" t="s">
        <v>40</v>
      </c>
      <c r="H5" s="37" t="s">
        <v>41</v>
      </c>
      <c r="I5" s="37" t="s">
        <v>42</v>
      </c>
      <c r="J5" s="37" t="s">
        <v>43</v>
      </c>
      <c r="K5" s="37" t="s">
        <v>44</v>
      </c>
      <c r="M5" t="s">
        <v>45</v>
      </c>
      <c r="Q5" s="37" t="s">
        <v>37</v>
      </c>
      <c r="R5" s="37" t="s">
        <v>38</v>
      </c>
      <c r="S5" s="37" t="s">
        <v>39</v>
      </c>
      <c r="T5" s="37" t="s">
        <v>40</v>
      </c>
      <c r="U5" s="37" t="s">
        <v>41</v>
      </c>
      <c r="V5" s="37" t="s">
        <v>42</v>
      </c>
      <c r="W5" s="37" t="s">
        <v>43</v>
      </c>
      <c r="X5" s="37" t="s">
        <v>44</v>
      </c>
    </row>
    <row r="6" spans="2:24">
      <c r="B6" s="45" t="s">
        <v>46</v>
      </c>
      <c r="C6" s="36" t="s">
        <v>37</v>
      </c>
      <c r="D6" s="33">
        <v>0.91900000000000004</v>
      </c>
      <c r="E6" s="33">
        <v>7.3999999999999996E-2</v>
      </c>
      <c r="F6" s="33">
        <v>7.0000000000000001E-3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M6" s="32">
        <f t="shared" ref="M6:M13" si="0">SUM(D6:K6)</f>
        <v>1</v>
      </c>
      <c r="O6" s="45" t="s">
        <v>46</v>
      </c>
      <c r="P6" s="36" t="s">
        <v>37</v>
      </c>
      <c r="Q6" s="33">
        <f t="array" ref="Q6:X13">_xll.VoseMarkovMatrix(D6:K13,E2)</f>
        <v>0.95844488473936329</v>
      </c>
      <c r="R6" s="33">
        <v>3.8645399578367871E-2</v>
      </c>
      <c r="S6" s="33">
        <v>2.9094153464929843E-3</v>
      </c>
      <c r="T6" s="33">
        <v>0</v>
      </c>
      <c r="U6" s="33">
        <v>0</v>
      </c>
      <c r="V6" s="33">
        <v>1.1366209565089701E-8</v>
      </c>
      <c r="W6" s="33">
        <v>1.0478662633316478E-7</v>
      </c>
      <c r="X6" s="33">
        <v>1.841829403778647E-7</v>
      </c>
    </row>
    <row r="7" spans="2:24">
      <c r="B7" s="45"/>
      <c r="C7" s="36" t="s">
        <v>38</v>
      </c>
      <c r="D7" s="33">
        <v>1.0999999999999999E-2</v>
      </c>
      <c r="E7" s="33">
        <v>0.91300000000000003</v>
      </c>
      <c r="F7" s="33">
        <v>7.0999999999999994E-2</v>
      </c>
      <c r="G7" s="33">
        <v>3.0000000000000001E-3</v>
      </c>
      <c r="H7" s="33">
        <v>2E-3</v>
      </c>
      <c r="I7" s="33">
        <v>0</v>
      </c>
      <c r="J7" s="33">
        <v>0</v>
      </c>
      <c r="K7" s="33">
        <v>0</v>
      </c>
      <c r="M7" s="32">
        <f t="shared" si="0"/>
        <v>1</v>
      </c>
      <c r="O7" s="45"/>
      <c r="P7" s="36" t="s">
        <v>38</v>
      </c>
      <c r="Q7" s="33">
        <v>5.7385363488153332E-3</v>
      </c>
      <c r="R7" s="33">
        <v>0.95508555256057515</v>
      </c>
      <c r="S7" s="33">
        <v>3.7157280899139153E-2</v>
      </c>
      <c r="T7" s="33">
        <v>1.0222505315329914E-3</v>
      </c>
      <c r="U7" s="33">
        <v>9.9637965993732217E-4</v>
      </c>
      <c r="V7" s="33">
        <v>0</v>
      </c>
      <c r="W7" s="33">
        <v>0</v>
      </c>
      <c r="X7" s="33">
        <v>0</v>
      </c>
    </row>
    <row r="8" spans="2:24">
      <c r="B8" s="45"/>
      <c r="C8" s="36" t="s">
        <v>39</v>
      </c>
      <c r="D8" s="33">
        <v>1E-3</v>
      </c>
      <c r="E8" s="33">
        <v>2.5999999999999999E-2</v>
      </c>
      <c r="F8" s="33">
        <v>0.91200000000000003</v>
      </c>
      <c r="G8" s="33">
        <v>5.2999999999999999E-2</v>
      </c>
      <c r="H8" s="33">
        <v>6.0000000000000001E-3</v>
      </c>
      <c r="I8" s="33">
        <v>2E-3</v>
      </c>
      <c r="J8" s="33">
        <v>0</v>
      </c>
      <c r="K8" s="33">
        <v>0</v>
      </c>
      <c r="M8" s="32">
        <f t="shared" si="0"/>
        <v>1</v>
      </c>
      <c r="O8" s="45"/>
      <c r="P8" s="36" t="s">
        <v>39</v>
      </c>
      <c r="Q8" s="33">
        <v>4.8212287824072572E-4</v>
      </c>
      <c r="R8" s="33">
        <v>1.3592830088073337E-2</v>
      </c>
      <c r="S8" s="33">
        <v>0.95424935245623255</v>
      </c>
      <c r="T8" s="33">
        <v>2.7978810971465012E-2</v>
      </c>
      <c r="U8" s="33">
        <v>2.7349752146911175E-3</v>
      </c>
      <c r="V8" s="33">
        <v>9.619083912973433E-4</v>
      </c>
      <c r="W8" s="33">
        <v>0</v>
      </c>
      <c r="X8" s="33">
        <v>0</v>
      </c>
    </row>
    <row r="9" spans="2:24">
      <c r="B9" s="45"/>
      <c r="C9" s="36" t="s">
        <v>40</v>
      </c>
      <c r="D9" s="33">
        <v>0</v>
      </c>
      <c r="E9" s="33">
        <v>2E-3</v>
      </c>
      <c r="F9" s="33">
        <v>5.3999999999999999E-2</v>
      </c>
      <c r="G9" s="33">
        <v>0.879</v>
      </c>
      <c r="H9" s="33">
        <v>5.5E-2</v>
      </c>
      <c r="I9" s="33">
        <v>8.0000000000000002E-3</v>
      </c>
      <c r="J9" s="33">
        <v>1E-3</v>
      </c>
      <c r="K9" s="33">
        <v>1E-3</v>
      </c>
      <c r="M9" s="32">
        <f t="shared" si="0"/>
        <v>1</v>
      </c>
      <c r="O9" s="45"/>
      <c r="P9" s="36" t="s">
        <v>40</v>
      </c>
      <c r="Q9" s="33">
        <v>0</v>
      </c>
      <c r="R9" s="33">
        <v>8.4321448601358583E-4</v>
      </c>
      <c r="S9" s="33">
        <v>2.8511546153082188E-2</v>
      </c>
      <c r="T9" s="33">
        <v>0.93668697105484189</v>
      </c>
      <c r="U9" s="33">
        <v>2.9490011272534623E-2</v>
      </c>
      <c r="V9" s="33">
        <v>3.6802383065222522E-3</v>
      </c>
      <c r="W9" s="33">
        <v>4.9897850597376437E-4</v>
      </c>
      <c r="X9" s="33">
        <v>2.8904022103178804E-4</v>
      </c>
    </row>
    <row r="10" spans="2:24">
      <c r="B10" s="45"/>
      <c r="C10" s="36" t="s">
        <v>41</v>
      </c>
      <c r="D10" s="33">
        <v>0</v>
      </c>
      <c r="E10" s="33">
        <v>1E-3</v>
      </c>
      <c r="F10" s="33">
        <v>4.0000000000000001E-3</v>
      </c>
      <c r="G10" s="33">
        <v>0.05</v>
      </c>
      <c r="H10" s="33">
        <v>0.85099999999999998</v>
      </c>
      <c r="I10" s="33">
        <v>7.2999999999999995E-2</v>
      </c>
      <c r="J10" s="33">
        <v>5.0000000000000001E-3</v>
      </c>
      <c r="K10" s="33">
        <v>1.6E-2</v>
      </c>
      <c r="M10" s="32">
        <f t="shared" si="0"/>
        <v>1</v>
      </c>
      <c r="O10" s="45"/>
      <c r="P10" s="36" t="s">
        <v>41</v>
      </c>
      <c r="Q10" s="33">
        <v>0</v>
      </c>
      <c r="R10" s="33">
        <v>4.9470744555692625E-4</v>
      </c>
      <c r="S10" s="33">
        <v>1.7025177873062026E-3</v>
      </c>
      <c r="T10" s="33">
        <v>2.6830388026531139E-2</v>
      </c>
      <c r="U10" s="33">
        <v>0.92133711065830382</v>
      </c>
      <c r="V10" s="33">
        <v>3.9853233817446015E-2</v>
      </c>
      <c r="W10" s="33">
        <v>2.5689525609047699E-3</v>
      </c>
      <c r="X10" s="33">
        <v>7.2130897039509919E-3</v>
      </c>
    </row>
    <row r="11" spans="2:24">
      <c r="B11" s="45"/>
      <c r="C11" s="36" t="s">
        <v>42</v>
      </c>
      <c r="D11" s="33">
        <v>0</v>
      </c>
      <c r="E11" s="33">
        <v>1E-3</v>
      </c>
      <c r="F11" s="33">
        <v>1E-3</v>
      </c>
      <c r="G11" s="33">
        <v>5.0000000000000001E-3</v>
      </c>
      <c r="H11" s="33">
        <v>0.06</v>
      </c>
      <c r="I11" s="33">
        <v>0.82199999999999995</v>
      </c>
      <c r="J11" s="33">
        <v>2.1999999999999999E-2</v>
      </c>
      <c r="K11" s="33">
        <v>8.8999999999999996E-2</v>
      </c>
      <c r="M11" s="32">
        <f t="shared" si="0"/>
        <v>1</v>
      </c>
      <c r="O11" s="45"/>
      <c r="P11" s="36" t="s">
        <v>42</v>
      </c>
      <c r="Q11" s="33">
        <v>0</v>
      </c>
      <c r="R11" s="33">
        <v>5.0934935469320686E-4</v>
      </c>
      <c r="S11" s="33">
        <v>4.4949744307508409E-4</v>
      </c>
      <c r="T11" s="33">
        <v>2.1971947312866458E-3</v>
      </c>
      <c r="U11" s="33">
        <v>3.2709449535090515E-2</v>
      </c>
      <c r="V11" s="33">
        <v>0.90568030958687651</v>
      </c>
      <c r="W11" s="33">
        <v>1.2676288401586282E-2</v>
      </c>
      <c r="X11" s="33">
        <v>4.5777910947391594E-2</v>
      </c>
    </row>
    <row r="12" spans="2:24">
      <c r="B12" s="45"/>
      <c r="C12" s="36" t="s">
        <v>43</v>
      </c>
      <c r="D12" s="33">
        <v>0</v>
      </c>
      <c r="E12" s="33">
        <v>4.0000000000000001E-3</v>
      </c>
      <c r="F12" s="33">
        <v>4.0000000000000001E-3</v>
      </c>
      <c r="G12" s="33">
        <v>8.9999999999999993E-3</v>
      </c>
      <c r="H12" s="33">
        <v>2.5000000000000001E-2</v>
      </c>
      <c r="I12" s="33">
        <v>5.8999999999999997E-2</v>
      </c>
      <c r="J12" s="33">
        <v>0.67800000000000005</v>
      </c>
      <c r="K12" s="33">
        <v>0.221</v>
      </c>
      <c r="M12" s="32">
        <f t="shared" si="0"/>
        <v>1</v>
      </c>
      <c r="O12" s="45"/>
      <c r="P12" s="36" t="s">
        <v>43</v>
      </c>
      <c r="Q12" s="33">
        <v>0</v>
      </c>
      <c r="R12" s="33">
        <v>2.2176963742556359E-3</v>
      </c>
      <c r="S12" s="33">
        <v>2.1050192560387454E-3</v>
      </c>
      <c r="T12" s="33">
        <v>4.829643720784765E-3</v>
      </c>
      <c r="U12" s="33">
        <v>1.3610925920502313E-2</v>
      </c>
      <c r="V12" s="33">
        <v>3.380216779532224E-2</v>
      </c>
      <c r="W12" s="33">
        <v>0.82311835052357052</v>
      </c>
      <c r="X12" s="33">
        <v>0.12031619640952569</v>
      </c>
    </row>
    <row r="13" spans="2:24">
      <c r="B13" s="45"/>
      <c r="C13" s="36" t="s">
        <v>44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M13" s="32">
        <f t="shared" si="0"/>
        <v>1</v>
      </c>
      <c r="O13" s="45"/>
      <c r="P13" s="36" t="s">
        <v>44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1</v>
      </c>
    </row>
    <row r="16" spans="2:24">
      <c r="P16" s="6" t="s">
        <v>50</v>
      </c>
      <c r="Q16" s="2">
        <v>2</v>
      </c>
    </row>
    <row r="17" spans="3:24">
      <c r="D17" s="47" t="s">
        <v>47</v>
      </c>
      <c r="E17" s="47"/>
    </row>
    <row r="18" spans="3:24">
      <c r="C18" s="36" t="s">
        <v>48</v>
      </c>
      <c r="D18" s="1" t="s">
        <v>14</v>
      </c>
      <c r="E18" s="1" t="str">
        <f>"In "&amp;E2&amp;" yrs"</f>
        <v>In 0.5 yrs</v>
      </c>
      <c r="Q18" s="46" t="str">
        <f>"Year T+"&amp;E2*Q16</f>
        <v>Year T+1</v>
      </c>
      <c r="R18" s="46"/>
      <c r="S18" s="46"/>
      <c r="T18" s="46"/>
      <c r="U18" s="46"/>
      <c r="V18" s="46"/>
      <c r="W18" s="46"/>
      <c r="X18" s="46"/>
    </row>
    <row r="19" spans="3:24">
      <c r="C19" s="36" t="s">
        <v>37</v>
      </c>
      <c r="D19" s="3">
        <v>22</v>
      </c>
      <c r="E19" s="35" t="e">
        <f t="array" aca="1" ref="E19:E26" ca="1">_xll.VoseMarkovSample(D19:D26,D6:K13,E2)</f>
        <v>#NAME?</v>
      </c>
      <c r="Q19" s="37" t="s">
        <v>37</v>
      </c>
      <c r="R19" s="37" t="s">
        <v>38</v>
      </c>
      <c r="S19" s="37" t="s">
        <v>39</v>
      </c>
      <c r="T19" s="37" t="s">
        <v>40</v>
      </c>
      <c r="U19" s="37" t="s">
        <v>41</v>
      </c>
      <c r="V19" s="37" t="s">
        <v>42</v>
      </c>
      <c r="W19" s="37" t="s">
        <v>43</v>
      </c>
      <c r="X19" s="37" t="s">
        <v>44</v>
      </c>
    </row>
    <row r="20" spans="3:24">
      <c r="C20" s="36" t="s">
        <v>38</v>
      </c>
      <c r="D20" s="3">
        <v>38</v>
      </c>
      <c r="E20" s="35" t="e">
        <f ca="1"/>
        <v>#NAME?</v>
      </c>
      <c r="O20" s="45" t="s">
        <v>46</v>
      </c>
      <c r="P20" s="36" t="s">
        <v>37</v>
      </c>
      <c r="Q20" s="33">
        <f t="array" ref="Q20:X27">_xll.VoseMarkovMatrix(Q6:X13,Q16)</f>
        <v>0.91883976780894416</v>
      </c>
      <c r="R20" s="33">
        <v>7.3988695781460806E-2</v>
      </c>
      <c r="S20" s="33">
        <v>7.0007801601265447E-3</v>
      </c>
      <c r="T20" s="33">
        <v>1.2090779333356819E-4</v>
      </c>
      <c r="U20" s="33">
        <v>4.6464466977566968E-5</v>
      </c>
      <c r="V20" s="33">
        <v>2.8233210884239489E-6</v>
      </c>
      <c r="W20" s="33">
        <v>1.8682808188268696E-7</v>
      </c>
      <c r="X20" s="33">
        <v>3.7383998707784849E-7</v>
      </c>
    </row>
    <row r="21" spans="3:24">
      <c r="C21" s="36" t="s">
        <v>39</v>
      </c>
      <c r="D21" s="3">
        <v>23</v>
      </c>
      <c r="E21" s="35" t="e">
        <f ca="1"/>
        <v>#NAME?</v>
      </c>
      <c r="O21" s="45"/>
      <c r="P21" s="36" t="s">
        <v>38</v>
      </c>
      <c r="Q21" s="33">
        <v>1.0998778344226164E-2</v>
      </c>
      <c r="R21" s="33">
        <v>0.91291660823882226</v>
      </c>
      <c r="S21" s="33">
        <v>7.099323147926416E-2</v>
      </c>
      <c r="T21" s="33">
        <v>3.0002152591937859E-3</v>
      </c>
      <c r="U21" s="33">
        <v>2.0013997970795439E-3</v>
      </c>
      <c r="V21" s="33">
        <v>7.921304264395239E-5</v>
      </c>
      <c r="W21" s="33">
        <v>3.0703344437643292E-6</v>
      </c>
      <c r="X21" s="33">
        <v>7.4835043264442834E-6</v>
      </c>
    </row>
    <row r="22" spans="3:24">
      <c r="C22" s="36" t="s">
        <v>40</v>
      </c>
      <c r="D22" s="3">
        <v>6</v>
      </c>
      <c r="E22" s="35" t="e">
        <f ca="1"/>
        <v>#NAME?</v>
      </c>
      <c r="O22" s="45"/>
      <c r="P22" s="36" t="s">
        <v>39</v>
      </c>
      <c r="Q22" s="33">
        <v>1.0001566003756753E-3</v>
      </c>
      <c r="R22" s="33">
        <v>2.599733187512937E-2</v>
      </c>
      <c r="S22" s="33">
        <v>0.91190110984427186</v>
      </c>
      <c r="T22" s="33">
        <v>5.2995539178678261E-2</v>
      </c>
      <c r="U22" s="33">
        <v>5.9997850539716914E-3</v>
      </c>
      <c r="V22" s="33">
        <v>2.0010482532457361E-3</v>
      </c>
      <c r="W22" s="33">
        <v>3.3180325583260728E-5</v>
      </c>
      <c r="X22" s="33">
        <v>7.1848868744117694E-5</v>
      </c>
    </row>
    <row r="23" spans="3:24">
      <c r="C23" s="36" t="s">
        <v>41</v>
      </c>
      <c r="D23" s="3">
        <v>7</v>
      </c>
      <c r="E23" s="35" t="e">
        <f ca="1"/>
        <v>#NAME?</v>
      </c>
      <c r="O23" s="45"/>
      <c r="P23" s="36" t="s">
        <v>40</v>
      </c>
      <c r="Q23" s="33">
        <v>1.8584885672740443E-5</v>
      </c>
      <c r="R23" s="33">
        <v>2.0002926365386619E-3</v>
      </c>
      <c r="S23" s="33">
        <v>5.3997761703651448E-2</v>
      </c>
      <c r="T23" s="33">
        <v>0.87898278741464486</v>
      </c>
      <c r="U23" s="33">
        <v>5.499913977683097E-2</v>
      </c>
      <c r="V23" s="33">
        <v>7.9999150061032705E-3</v>
      </c>
      <c r="W23" s="33">
        <v>1.000515232305771E-3</v>
      </c>
      <c r="X23" s="33">
        <v>1.0010033442520148E-3</v>
      </c>
    </row>
    <row r="24" spans="3:24">
      <c r="C24" s="36" t="s">
        <v>42</v>
      </c>
      <c r="D24" s="3">
        <v>4</v>
      </c>
      <c r="E24" s="35" t="e">
        <f ca="1"/>
        <v>#NAME?</v>
      </c>
      <c r="O24" s="45"/>
      <c r="P24" s="36" t="s">
        <v>41</v>
      </c>
      <c r="Q24" s="33">
        <v>3.6597194343874387E-6</v>
      </c>
      <c r="R24" s="33">
        <v>1.0000424450679955E-3</v>
      </c>
      <c r="S24" s="33">
        <v>3.9998987664312969E-3</v>
      </c>
      <c r="T24" s="33">
        <v>4.9999619654271563E-2</v>
      </c>
      <c r="U24" s="33">
        <v>0.85099699234529003</v>
      </c>
      <c r="V24" s="33">
        <v>7.2999768491040409E-2</v>
      </c>
      <c r="W24" s="33">
        <v>5.0000021969255834E-3</v>
      </c>
      <c r="X24" s="33">
        <v>1.6000016381538786E-2</v>
      </c>
    </row>
    <row r="25" spans="3:24">
      <c r="C25" s="36" t="s">
        <v>43</v>
      </c>
      <c r="D25" s="3">
        <v>0</v>
      </c>
      <c r="E25" s="35" t="e">
        <f ca="1"/>
        <v>#NAME?</v>
      </c>
      <c r="O25" s="45"/>
      <c r="P25" s="36" t="s">
        <v>42</v>
      </c>
      <c r="Q25" s="33">
        <v>3.1396327873112025E-6</v>
      </c>
      <c r="R25" s="33">
        <v>1.0000363069672599E-3</v>
      </c>
      <c r="S25" s="33">
        <v>9.9997733425087609E-4</v>
      </c>
      <c r="T25" s="33">
        <v>4.999965948603774E-3</v>
      </c>
      <c r="U25" s="33">
        <v>5.9999802296718696E-2</v>
      </c>
      <c r="V25" s="33">
        <v>0.82199740511689434</v>
      </c>
      <c r="W25" s="33">
        <v>2.1999875780928976E-2</v>
      </c>
      <c r="X25" s="33">
        <v>8.8999797582848705E-2</v>
      </c>
    </row>
    <row r="26" spans="3:24">
      <c r="C26" s="36" t="s">
        <v>44</v>
      </c>
      <c r="D26" s="3">
        <v>0</v>
      </c>
      <c r="E26" s="35" t="e">
        <f ca="1"/>
        <v>#NAME?</v>
      </c>
      <c r="O26" s="45"/>
      <c r="P26" s="36" t="s">
        <v>43</v>
      </c>
      <c r="Q26" s="33">
        <v>1.3741209196897458E-5</v>
      </c>
      <c r="R26" s="33">
        <v>4.0001524819312274E-3</v>
      </c>
      <c r="S26" s="33">
        <v>3.9998642482851864E-3</v>
      </c>
      <c r="T26" s="33">
        <v>8.9998520671510738E-3</v>
      </c>
      <c r="U26" s="33">
        <v>2.4999697446258767E-2</v>
      </c>
      <c r="V26" s="33">
        <v>5.8999380882076867E-2</v>
      </c>
      <c r="W26" s="33">
        <v>0.67798968070762544</v>
      </c>
      <c r="X26" s="33">
        <v>0.22099763095747452</v>
      </c>
    </row>
    <row r="27" spans="3:24">
      <c r="O27" s="45"/>
      <c r="P27" s="36" t="s">
        <v>44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1</v>
      </c>
    </row>
  </sheetData>
  <mergeCells count="7">
    <mergeCell ref="O20:O27"/>
    <mergeCell ref="D4:K4"/>
    <mergeCell ref="Q4:X4"/>
    <mergeCell ref="B6:B13"/>
    <mergeCell ref="O6:O13"/>
    <mergeCell ref="D17:E17"/>
    <mergeCell ref="Q18:X18"/>
  </mergeCells>
  <conditionalFormatting sqref="D6:K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6:X1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X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E5FCE-DB7C-48C9-A570-CAA0ED7CDE78}">
  <dimension ref="B3:B162"/>
  <sheetViews>
    <sheetView workbookViewId="0"/>
  </sheetViews>
  <sheetFormatPr defaultRowHeight="14.45"/>
  <sheetData>
    <row r="3" spans="2:2">
      <c r="B3">
        <v>1</v>
      </c>
    </row>
    <row r="4" spans="2:2">
      <c r="B4">
        <v>25</v>
      </c>
    </row>
    <row r="5" spans="2:2">
      <c r="B5">
        <v>89</v>
      </c>
    </row>
    <row r="6" spans="2:2">
      <c r="B6">
        <v>240</v>
      </c>
    </row>
    <row r="7" spans="2:2">
      <c r="B7">
        <v>443</v>
      </c>
    </row>
    <row r="8" spans="2:2">
      <c r="B8">
        <v>570</v>
      </c>
    </row>
    <row r="9" spans="2:2">
      <c r="B9">
        <v>374</v>
      </c>
    </row>
    <row r="10" spans="2:2">
      <c r="B10">
        <v>191</v>
      </c>
    </row>
    <row r="11" spans="2:2">
      <c r="B11">
        <v>56</v>
      </c>
    </row>
    <row r="12" spans="2:2">
      <c r="B12">
        <v>11</v>
      </c>
    </row>
    <row r="13" spans="2:2">
      <c r="B13">
        <v>1</v>
      </c>
    </row>
    <row r="14" spans="2:2">
      <c r="B14">
        <v>18</v>
      </c>
    </row>
    <row r="15" spans="2:2">
      <c r="B15">
        <v>131</v>
      </c>
    </row>
    <row r="16" spans="2:2">
      <c r="B16">
        <v>344</v>
      </c>
    </row>
    <row r="17" spans="2:2">
      <c r="B17">
        <v>460</v>
      </c>
    </row>
    <row r="18" spans="2:2">
      <c r="B18">
        <v>469</v>
      </c>
    </row>
    <row r="19" spans="2:2">
      <c r="B19">
        <v>303</v>
      </c>
    </row>
    <row r="20" spans="2:2">
      <c r="B20">
        <v>177</v>
      </c>
    </row>
    <row r="21" spans="2:2">
      <c r="B21">
        <v>81</v>
      </c>
    </row>
    <row r="22" spans="2:2">
      <c r="B22">
        <v>16</v>
      </c>
    </row>
    <row r="23" spans="2:2">
      <c r="B23">
        <v>14</v>
      </c>
    </row>
    <row r="24" spans="2:2">
      <c r="B24">
        <v>132</v>
      </c>
    </row>
    <row r="25" spans="2:2">
      <c r="B25">
        <v>290</v>
      </c>
    </row>
    <row r="26" spans="2:2">
      <c r="B26">
        <v>423</v>
      </c>
    </row>
    <row r="27" spans="2:2">
      <c r="B27">
        <v>402</v>
      </c>
    </row>
    <row r="28" spans="2:2">
      <c r="B28">
        <v>333</v>
      </c>
    </row>
    <row r="29" spans="2:2">
      <c r="B29">
        <v>196</v>
      </c>
    </row>
    <row r="30" spans="2:2">
      <c r="B30">
        <v>128</v>
      </c>
    </row>
    <row r="31" spans="2:2">
      <c r="B31">
        <v>73</v>
      </c>
    </row>
    <row r="32" spans="2:2">
      <c r="B32">
        <v>9</v>
      </c>
    </row>
    <row r="33" spans="2:2">
      <c r="B33">
        <v>40</v>
      </c>
    </row>
    <row r="34" spans="2:2">
      <c r="B34">
        <v>159</v>
      </c>
    </row>
    <row r="35" spans="2:2">
      <c r="B35">
        <v>332</v>
      </c>
    </row>
    <row r="36" spans="2:2">
      <c r="B36">
        <v>418</v>
      </c>
    </row>
    <row r="37" spans="2:2">
      <c r="B37">
        <v>378</v>
      </c>
    </row>
    <row r="38" spans="2:2">
      <c r="B38">
        <v>265</v>
      </c>
    </row>
    <row r="39" spans="2:2">
      <c r="B39">
        <v>183</v>
      </c>
    </row>
    <row r="40" spans="2:2">
      <c r="B40">
        <v>124</v>
      </c>
    </row>
    <row r="41" spans="2:2">
      <c r="B41">
        <v>84</v>
      </c>
    </row>
    <row r="42" spans="2:2">
      <c r="B42">
        <v>17</v>
      </c>
    </row>
    <row r="43" spans="2:2">
      <c r="B43">
        <v>44</v>
      </c>
    </row>
    <row r="44" spans="2:2">
      <c r="B44">
        <v>167</v>
      </c>
    </row>
    <row r="45" spans="2:2">
      <c r="B45">
        <v>312</v>
      </c>
    </row>
    <row r="46" spans="2:2">
      <c r="B46">
        <v>397</v>
      </c>
    </row>
    <row r="47" spans="2:2">
      <c r="B47">
        <v>374</v>
      </c>
    </row>
    <row r="48" spans="2:2">
      <c r="B48">
        <v>279</v>
      </c>
    </row>
    <row r="49" spans="2:2">
      <c r="B49">
        <v>181</v>
      </c>
    </row>
    <row r="50" spans="2:2">
      <c r="B50">
        <v>133</v>
      </c>
    </row>
    <row r="51" spans="2:2">
      <c r="B51">
        <v>90</v>
      </c>
    </row>
    <row r="52" spans="2:2">
      <c r="B52">
        <v>23</v>
      </c>
    </row>
    <row r="53" spans="2:2">
      <c r="B53">
        <v>45</v>
      </c>
    </row>
    <row r="54" spans="2:2">
      <c r="B54">
        <v>166</v>
      </c>
    </row>
    <row r="55" spans="2:2">
      <c r="B55">
        <v>303</v>
      </c>
    </row>
    <row r="56" spans="2:2">
      <c r="B56">
        <v>421</v>
      </c>
    </row>
    <row r="57" spans="2:2">
      <c r="B57">
        <v>376</v>
      </c>
    </row>
    <row r="58" spans="2:2">
      <c r="B58">
        <v>272</v>
      </c>
    </row>
    <row r="59" spans="2:2">
      <c r="B59">
        <v>185</v>
      </c>
    </row>
    <row r="60" spans="2:2">
      <c r="B60">
        <v>133</v>
      </c>
    </row>
    <row r="61" spans="2:2">
      <c r="B61">
        <v>80</v>
      </c>
    </row>
    <row r="62" spans="2:2">
      <c r="B62">
        <v>19</v>
      </c>
    </row>
    <row r="63" spans="2:2">
      <c r="B63">
        <v>44</v>
      </c>
    </row>
    <row r="64" spans="2:2">
      <c r="B64">
        <v>161</v>
      </c>
    </row>
    <row r="65" spans="2:2">
      <c r="B65">
        <v>327</v>
      </c>
    </row>
    <row r="66" spans="2:2">
      <c r="B66">
        <v>379</v>
      </c>
    </row>
    <row r="67" spans="2:2">
      <c r="B67">
        <v>368</v>
      </c>
    </row>
    <row r="68" spans="2:2">
      <c r="B68">
        <v>281</v>
      </c>
    </row>
    <row r="69" spans="2:2">
      <c r="B69">
        <v>191</v>
      </c>
    </row>
    <row r="70" spans="2:2">
      <c r="B70">
        <v>136</v>
      </c>
    </row>
    <row r="71" spans="2:2">
      <c r="B71">
        <v>84</v>
      </c>
    </row>
    <row r="72" spans="2:2">
      <c r="B72">
        <v>29</v>
      </c>
    </row>
    <row r="73" spans="2:2">
      <c r="B73">
        <v>50</v>
      </c>
    </row>
    <row r="74" spans="2:2">
      <c r="B74">
        <v>168</v>
      </c>
    </row>
    <row r="75" spans="2:2">
      <c r="B75">
        <v>322</v>
      </c>
    </row>
    <row r="76" spans="2:2">
      <c r="B76">
        <v>420</v>
      </c>
    </row>
    <row r="77" spans="2:2">
      <c r="B77">
        <v>348</v>
      </c>
    </row>
    <row r="78" spans="2:2">
      <c r="B78">
        <v>283</v>
      </c>
    </row>
    <row r="79" spans="2:2">
      <c r="B79">
        <v>183</v>
      </c>
    </row>
    <row r="80" spans="2:2">
      <c r="B80">
        <v>122</v>
      </c>
    </row>
    <row r="81" spans="2:2">
      <c r="B81">
        <v>81</v>
      </c>
    </row>
    <row r="82" spans="2:2">
      <c r="B82">
        <v>23</v>
      </c>
    </row>
    <row r="83" spans="2:2">
      <c r="B83">
        <v>1</v>
      </c>
    </row>
    <row r="84" spans="2:2">
      <c r="B84">
        <v>25</v>
      </c>
    </row>
    <row r="85" spans="2:2">
      <c r="B85">
        <v>78</v>
      </c>
    </row>
    <row r="86" spans="2:2">
      <c r="B86">
        <v>242</v>
      </c>
    </row>
    <row r="87" spans="2:2">
      <c r="B87">
        <v>447</v>
      </c>
    </row>
    <row r="88" spans="2:2">
      <c r="B88">
        <v>567</v>
      </c>
    </row>
    <row r="89" spans="2:2">
      <c r="B89">
        <v>375</v>
      </c>
    </row>
    <row r="90" spans="2:2">
      <c r="B90">
        <v>201</v>
      </c>
    </row>
    <row r="91" spans="2:2">
      <c r="B91">
        <v>52</v>
      </c>
    </row>
    <row r="92" spans="2:2">
      <c r="B92">
        <v>12</v>
      </c>
    </row>
    <row r="93" spans="2:2">
      <c r="B93">
        <v>1</v>
      </c>
    </row>
    <row r="94" spans="2:2">
      <c r="B94">
        <v>16</v>
      </c>
    </row>
    <row r="95" spans="2:2">
      <c r="B95">
        <v>126</v>
      </c>
    </row>
    <row r="96" spans="2:2">
      <c r="B96">
        <v>329</v>
      </c>
    </row>
    <row r="97" spans="2:2">
      <c r="B97">
        <v>458</v>
      </c>
    </row>
    <row r="98" spans="2:2">
      <c r="B98">
        <v>468</v>
      </c>
    </row>
    <row r="99" spans="2:2">
      <c r="B99">
        <v>308</v>
      </c>
    </row>
    <row r="100" spans="2:2">
      <c r="B100">
        <v>188</v>
      </c>
    </row>
    <row r="101" spans="2:2">
      <c r="B101">
        <v>87</v>
      </c>
    </row>
    <row r="102" spans="2:2">
      <c r="B102">
        <v>19</v>
      </c>
    </row>
    <row r="103" spans="2:2">
      <c r="B103">
        <v>18</v>
      </c>
    </row>
    <row r="104" spans="2:2">
      <c r="B104">
        <v>133</v>
      </c>
    </row>
    <row r="105" spans="2:2">
      <c r="B105">
        <v>293</v>
      </c>
    </row>
    <row r="106" spans="2:2">
      <c r="B106">
        <v>429</v>
      </c>
    </row>
    <row r="107" spans="2:2">
      <c r="B107">
        <v>400</v>
      </c>
    </row>
    <row r="108" spans="2:2">
      <c r="B108">
        <v>325</v>
      </c>
    </row>
    <row r="109" spans="2:2">
      <c r="B109">
        <v>191</v>
      </c>
    </row>
    <row r="110" spans="2:2">
      <c r="B110">
        <v>129</v>
      </c>
    </row>
    <row r="111" spans="2:2">
      <c r="B111">
        <v>74</v>
      </c>
    </row>
    <row r="112" spans="2:2">
      <c r="B112">
        <v>8</v>
      </c>
    </row>
    <row r="113" spans="2:2">
      <c r="B113">
        <v>43</v>
      </c>
    </row>
    <row r="114" spans="2:2">
      <c r="B114">
        <v>164</v>
      </c>
    </row>
    <row r="115" spans="2:2">
      <c r="B115">
        <v>327</v>
      </c>
    </row>
    <row r="116" spans="2:2">
      <c r="B116">
        <v>423</v>
      </c>
    </row>
    <row r="117" spans="2:2">
      <c r="B117">
        <v>369</v>
      </c>
    </row>
    <row r="118" spans="2:2">
      <c r="B118">
        <v>263</v>
      </c>
    </row>
    <row r="119" spans="2:2">
      <c r="B119">
        <v>181</v>
      </c>
    </row>
    <row r="120" spans="2:2">
      <c r="B120">
        <v>125</v>
      </c>
    </row>
    <row r="121" spans="2:2">
      <c r="B121">
        <v>88</v>
      </c>
    </row>
    <row r="122" spans="2:2">
      <c r="B122">
        <v>17</v>
      </c>
    </row>
    <row r="123" spans="2:2">
      <c r="B123">
        <v>46</v>
      </c>
    </row>
    <row r="124" spans="2:2">
      <c r="B124">
        <v>168</v>
      </c>
    </row>
    <row r="125" spans="2:2">
      <c r="B125">
        <v>314</v>
      </c>
    </row>
    <row r="126" spans="2:2">
      <c r="B126">
        <v>397</v>
      </c>
    </row>
    <row r="127" spans="2:2">
      <c r="B127">
        <v>374</v>
      </c>
    </row>
    <row r="128" spans="2:2">
      <c r="B128">
        <v>273</v>
      </c>
    </row>
    <row r="129" spans="2:2">
      <c r="B129">
        <v>183</v>
      </c>
    </row>
    <row r="130" spans="2:2">
      <c r="B130">
        <v>131</v>
      </c>
    </row>
    <row r="131" spans="2:2">
      <c r="B131">
        <v>91</v>
      </c>
    </row>
    <row r="132" spans="2:2">
      <c r="B132">
        <v>23</v>
      </c>
    </row>
    <row r="133" spans="2:2">
      <c r="B133">
        <v>45</v>
      </c>
    </row>
    <row r="134" spans="2:2">
      <c r="B134">
        <v>167</v>
      </c>
    </row>
    <row r="135" spans="2:2">
      <c r="B135">
        <v>305</v>
      </c>
    </row>
    <row r="136" spans="2:2">
      <c r="B136">
        <v>423</v>
      </c>
    </row>
    <row r="137" spans="2:2">
      <c r="B137">
        <v>375</v>
      </c>
    </row>
    <row r="138" spans="2:2">
      <c r="B138">
        <v>270</v>
      </c>
    </row>
    <row r="139" spans="2:2">
      <c r="B139">
        <v>187</v>
      </c>
    </row>
    <row r="140" spans="2:2">
      <c r="B140">
        <v>129</v>
      </c>
    </row>
    <row r="141" spans="2:2">
      <c r="B141">
        <v>80</v>
      </c>
    </row>
    <row r="142" spans="2:2">
      <c r="B142">
        <v>19</v>
      </c>
    </row>
    <row r="143" spans="2:2">
      <c r="B143">
        <v>47</v>
      </c>
    </row>
    <row r="144" spans="2:2">
      <c r="B144">
        <v>162</v>
      </c>
    </row>
    <row r="145" spans="2:2">
      <c r="B145">
        <v>326</v>
      </c>
    </row>
    <row r="146" spans="2:2">
      <c r="B146">
        <v>374</v>
      </c>
    </row>
    <row r="147" spans="2:2">
      <c r="B147">
        <v>369</v>
      </c>
    </row>
    <row r="148" spans="2:2">
      <c r="B148">
        <v>282</v>
      </c>
    </row>
    <row r="149" spans="2:2">
      <c r="B149">
        <v>190</v>
      </c>
    </row>
    <row r="150" spans="2:2">
      <c r="B150">
        <v>139</v>
      </c>
    </row>
    <row r="151" spans="2:2">
      <c r="B151">
        <v>82</v>
      </c>
    </row>
    <row r="152" spans="2:2">
      <c r="B152">
        <v>29</v>
      </c>
    </row>
    <row r="153" spans="2:2">
      <c r="B153">
        <v>53</v>
      </c>
    </row>
    <row r="154" spans="2:2">
      <c r="B154">
        <v>169</v>
      </c>
    </row>
    <row r="155" spans="2:2">
      <c r="B155">
        <v>324</v>
      </c>
    </row>
    <row r="156" spans="2:2">
      <c r="B156">
        <v>418</v>
      </c>
    </row>
    <row r="157" spans="2:2">
      <c r="B157">
        <v>347</v>
      </c>
    </row>
    <row r="158" spans="2:2">
      <c r="B158">
        <v>280</v>
      </c>
    </row>
    <row r="159" spans="2:2">
      <c r="B159">
        <v>183</v>
      </c>
    </row>
    <row r="160" spans="2:2">
      <c r="B160">
        <v>122</v>
      </c>
    </row>
    <row r="161" spans="2:2">
      <c r="B161">
        <v>81</v>
      </c>
    </row>
    <row r="162" spans="2:2">
      <c r="B162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Vose</dc:creator>
  <cp:keywords/>
  <dc:description/>
  <cp:lastModifiedBy/>
  <cp:revision/>
  <dcterms:created xsi:type="dcterms:W3CDTF">2024-04-19T13:06:33Z</dcterms:created>
  <dcterms:modified xsi:type="dcterms:W3CDTF">2024-05-23T08:36:11Z</dcterms:modified>
  <cp:category/>
  <cp:contentStatus/>
</cp:coreProperties>
</file>