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153EA9F7-A370-46F0-A8B9-C699DCDE1FB4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Model!$C$18</definedName>
    <definedName name="M0_c1_cell" hidden="1">Model!$C$19</definedName>
    <definedName name="M0_o0_cell" hidden="1">Model!$C$17</definedName>
    <definedName name="M0_v0_cell" hidden="1">Model!$B$11</definedName>
    <definedName name="M0_v1_cell" hidden="1">Model!$B$12</definedName>
    <definedName name="M0_v2_cell" hidden="1">Model!$B$13</definedName>
    <definedName name="M0_v3_cell" hidden="1">Model!$B$14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<sst xmlns="http://schemas.openxmlformats.org/spreadsheetml/2006/main" count="61" uniqueCount="61">
  <si>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Vertical Farm — Crop Rack Allocation ($/cycle)</t>
  </si>
  <si>
    <t>How many grow-racks should each crop get to maximise expected profit within the light and water budgets?</t>
  </si>
  <si>
    <t>Generated by ModelRisk Studio — native optimizer example library.</t>
  </si>
  <si>
    <t>What this workbook models</t>
  </si>
  <si>
    <t>An indoor vertical farm has a fixed stack of grow-racks and must split them among 4 crops each cycle.</t>
  </si>
  <si>
    <t>Each crop earns a known price per rack but its growing (energy + nutrient) cost per rack is uncertain</t>
  </si>
  <si>
    <t>(lognormal). Racks also draw lighting energy and irrigation water, both capped per cycle.</t>
  </si>
  <si>
    <t>Decision, objective and constraints</t>
  </si>
  <si>
    <t>Decision variables</t>
  </si>
  <si>
    <t>4 integer rack counts (Model!B11:B14), each within its Min/Max</t>
  </si>
  <si>
    <t>Objective</t>
  </si>
  <si>
    <t>Maximise the Mean profit = Σ racks × (price − uncertain cost), Model!C17</t>
  </si>
  <si>
    <t>Hard constraints</t>
  </si>
  <si>
    <t>lighting use ≤ 4,000 kWh (C18) and water use ≤ 2,600 L (C19)</t>
  </si>
  <si>
    <t>Engine — why Projected Gradient</t>
  </si>
  <si>
    <t>Expected profit is linear in the rack counts (the mean margin is a constant per crop) and both resource</t>
  </si>
  <si>
    <t>limits are linear; every statistic is a point statistic (Mean / Value). Method = Auto proves the model</t>
  </si>
  <si>
    <t>affine with its central-values probe and routes it to Projected Gradient — ModelRisk's equivalent of</t>
  </si>
  <si>
    <t>Excel Solver's GRG — which walks the binding resource constraints straight to the optimal rack mix.</t>
  </si>
  <si>
    <t>How to run</t>
  </si>
  <si>
    <t>1. Optimizer opens the saved task. 2. Start Optimization. 3. Optimal rack counts in B11:B14.</t>
  </si>
  <si>
    <t>Simulation: 1000 Monte-Carlo iterations per trial (the objective is the Mean of an uncertain margin).</t>
  </si>
  <si>
    <t>Glossary</t>
  </si>
  <si>
    <t>Grow-rack</t>
  </si>
  <si>
    <t>a vertically stacked shelf of hydroponic trays under LED lighting</t>
  </si>
  <si>
    <t>Margin</t>
  </si>
  <si>
    <t>price per rack minus the uncertain per-rack growing cost</t>
  </si>
  <si>
    <t>Point statistic</t>
  </si>
  <si>
    <t>a single-number summary (Mean or deterministic Value) — no tail/percentile</t>
  </si>
  <si>
    <t>Vertical Farm — Crop Rack Allocation under Cost Uncertainty</t>
  </si>
  <si>
    <t>Choose how many grow-racks to devote to each crop to maximise expected profit within light and water budgets.</t>
  </si>
  <si>
    <t>▒ Input (edit)</t>
  </si>
  <si>
    <t>▒ Output (sim)</t>
  </si>
  <si>
    <t>▒ Decision (adjustable)</t>
  </si>
  <si>
    <t>▒ Objective / key</t>
  </si>
  <si>
    <t>Facility resource budgets</t>
  </si>
  <si>
    <t>Lighting energy budget (kWh/cycle)</t>
  </si>
  <si>
    <t>Irrigation water budget (L/cycle)</t>
  </si>
  <si>
    <t>Crops (decision = integer racks per crop)</t>
  </si>
  <si>
    <t>Crop</t>
  </si>
  <si>
    <t>Racks (dec.)</t>
  </si>
  <si>
    <t>Min</t>
  </si>
  <si>
    <t>Max</t>
  </si>
  <si>
    <t>Price/rack $</t>
  </si>
  <si>
    <t>Unit cost $ (uncertain)</t>
  </si>
  <si>
    <t>Margin $</t>
  </si>
  <si>
    <t>Light kWh/rack</t>
  </si>
  <si>
    <t>Water L/rack</t>
  </si>
  <si>
    <t>Micro-greens</t>
  </si>
  <si>
    <t>Leafy salad</t>
  </si>
  <si>
    <t>Culinary herbs</t>
  </si>
  <si>
    <t>Vine tomato</t>
  </si>
  <si>
    <t>Results</t>
  </si>
  <si>
    <t>Expected profit ($/cycle) — objective</t>
  </si>
  <si>
    <t>Lighting use (kWh) — constraint</t>
  </si>
  <si>
    <t>Water use (L) — constraint</t>
  </si>
  <si>
    <t>{"format_version":"1.0","model":"Vertical farm crop rack allocation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300,"maxTimeSeconds":300.0,"parameterTolerance":1.0,"toleranceUnit":1,"stagnationTrials":80,"stagnationDeviation":1e-06,"stagnationUnit":0,"stopOnError":false,"stopFormulaEnabled":false,"stopFormulaRef":""},"adj":{"variables":[{"cell":{"sheet":"Model","row":10,"col":1},"type":1,"min":10.0,"max":120.0,"groupIndex":-1,"label":"","discreteSet":[]},{"cell":{"sheet":"Model","row":11,"col":1},"type":1,"min":20.0,"max":140.0,"groupIndex":-1,"label":"","discreteSet":[]},{"cell":{"sheet":"Model","row":12,"col":1},"type":1,"min":5.0,"max":60.0,"groupIndex":-1,"label":"","discreteSet":[]},{"cell":{"sheet":"Model","row":13,"col":1},"type":1,"min":8.0,"max":90.0,"groupIndex":-1,"label":"","discreteSet":[]}],"groups":[]},"objectives":[{"name":"Max expected profit","cell":{"sheet":"Model","row":16,"col":2},"stat":{"kind":0,"param1":0.0,"param2":0.0},"mode":0,"targetValue":0.0}],"constraints":[{"name":"Light &lt;= 4000","cell":{"sheet":"Model","row":17,"col":2},"stat":{"kind":22,"param1":0.0,"param2":0.0},"op":0,"rhsA":4000.0,"rhsB":0.0,"formulaCellRef":"","type":0,"softWeight":1.0,"penaltyKind":0,"evalTime":0,"sixSigma":0,"precision":0.0},{"name":"Water &lt;= 2600","cell":{"sheet":"Model","row":18,"col":2},"stat":{"kind":22,"param1":0.0,"param2":0.0},"op":0,"rhsA":2600.0,"rhsB":0.0,"formulaCellRef":"","type":0,"softWeight":1.0,"penaltyKind":0,"evalTime":0,"sixSigma":0,"precision":0.0}]}</t>
  </si>
  <si>
    <t>DSN Files Count:</t>
  </si>
  <si>
    <t>MROPTREPO/2.0</t>
  </si>
  <si>
    <t>{"format_version":"1.0","model":"Vertical farm crop rack allocation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300,"maxTimeSeconds":300.0,"parameterTolerance":1.0,"toleranceUnit":1,"stagnationTrials":80,"stagnationDeviation":1e-06,"stagnationUnit":0,"stopOnError":false,"stopFormulaEnabled":false,"stopFormulaRef":""},"adj":{"variables":[{"cell":{"sheet":"Model","row":10,"col":1},"type":1,"min":10.0,"max":120.0,"groupIndex":-1,"label":"","discreteSet":[]},{"cell":{"sheet":"Model","row":11,"col":1},"type":1,"min":20.0,"max":140.0,"groupIndex":-1,"label":"","discreteSet":[]},{"cell":{"sheet":"Model","row":12,"col":1},"type":1,"min":5.0,"max":60.0,"groupIndex":-1,"label":"","discreteSet":[]},{"cell":{"sheet":"Model","row":13,"col":1},"type":1,"min":8.0,"max":90.0,"groupIndex":-1,"label":"","discreteSet":[]}],"groups":[]},"objectives":[{"name":"Max expected profit","cell":{"sheet":"Model","row":16,"col":2},"stat":{"kind":0,"param1":0.0,"param2":0.0},"mode":0,"targetValue":0.0}],"constraints":[{"name":"Light &lt;= 4000","cell":{"sheet":"Model","row":17,"col":2},"stat":{"kind":22,"param1":0.0,"param2":0.0},"op":0,"rhsA":4000.0,"rhsB":0.0,"formulaCellRef":"","type":0,"softWeight":1.0,"penaltyKind":0,"evalTime":0,"sixSigma":0,"precision":0.0},{"name":"Water &lt;= 2600","cell":{"sheet":"Model","row":18,"col":2},"stat":{"kind":22,"param1":0.0,"param2":0.0},"op":0,"rhsA":2600.0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</si>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</sst>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3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1" fontId="5" fillId="3" borderId="1" xfId="0" applyNumberFormat="1" applyFont="1" applyFill="1" applyBorder="1"/>
    <xf numFmtId="3" fontId="5" fillId="4" borderId="1" xfId="0" applyNumberFormat="1" applyFont="1" applyFill="1" applyBorder="1"/>
    <xf numFmtId="164" fontId="5" fillId="3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2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8" spans="1:2" x14ac:dyDescent="0.55000000000000004">
      <c r="A8" s="7" t="s">
        <v>6</v>
      </c>
      <c r="B8" s="8"/>
    </row>
    <row r="10" spans="1:2" ht="15.75" customHeight="1" x14ac:dyDescent="0.6">
      <c r="A10" s="5" t="s">
        <v>7</v>
      </c>
      <c r="B10" s="6"/>
    </row>
    <row r="11" spans="1:2" x14ac:dyDescent="0.55000000000000004">
      <c r="A11" s="9" t="s">
        <v>8</v>
      </c>
      <c r="B11" s="10" t="s">
        <v>9</v>
      </c>
    </row>
    <row r="12" spans="1:2" x14ac:dyDescent="0.55000000000000004">
      <c r="A12" s="9" t="s">
        <v>10</v>
      </c>
      <c r="B12" s="10" t="s">
        <v>11</v>
      </c>
    </row>
    <row r="13" spans="1:2" x14ac:dyDescent="0.55000000000000004">
      <c r="A13" s="9" t="s">
        <v>12</v>
      </c>
      <c r="B13" s="10" t="s">
        <v>13</v>
      </c>
    </row>
    <row r="15" spans="1:2" ht="15.75" customHeight="1" x14ac:dyDescent="0.6">
      <c r="A15" s="5" t="s">
        <v>14</v>
      </c>
      <c r="B15" s="6"/>
    </row>
    <row r="16" spans="1:2" x14ac:dyDescent="0.55000000000000004">
      <c r="A16" s="7" t="s">
        <v>15</v>
      </c>
      <c r="B16" s="8"/>
    </row>
    <row r="17" spans="1:2" x14ac:dyDescent="0.55000000000000004">
      <c r="A17" s="7" t="s">
        <v>16</v>
      </c>
      <c r="B17" s="8"/>
    </row>
    <row r="18" spans="1:2" x14ac:dyDescent="0.55000000000000004">
      <c r="A18" s="7" t="s">
        <v>17</v>
      </c>
      <c r="B18" s="8"/>
    </row>
    <row r="19" spans="1:2" x14ac:dyDescent="0.55000000000000004">
      <c r="A19" s="7" t="s">
        <v>18</v>
      </c>
      <c r="B19" s="8"/>
    </row>
    <row r="21" spans="1:2" ht="15.75" customHeight="1" x14ac:dyDescent="0.6">
      <c r="A21" s="5" t="s">
        <v>19</v>
      </c>
      <c r="B21" s="6"/>
    </row>
    <row r="22" spans="1:2" x14ac:dyDescent="0.55000000000000004">
      <c r="A22" s="7" t="s">
        <v>20</v>
      </c>
      <c r="B22" s="8"/>
    </row>
    <row r="23" spans="1:2" x14ac:dyDescent="0.55000000000000004">
      <c r="A23" s="7" t="s">
        <v>21</v>
      </c>
      <c r="B23" s="8"/>
    </row>
    <row r="25" spans="1:2" ht="15.75" customHeight="1" x14ac:dyDescent="0.6">
      <c r="A25" s="5" t="s">
        <v>22</v>
      </c>
      <c r="B25" s="6"/>
    </row>
    <row r="26" spans="1:2" x14ac:dyDescent="0.55000000000000004">
      <c r="A26" s="9" t="s">
        <v>23</v>
      </c>
      <c r="B26" s="10" t="s">
        <v>24</v>
      </c>
    </row>
    <row r="27" spans="1:2" x14ac:dyDescent="0.55000000000000004">
      <c r="A27" s="9" t="s">
        <v>25</v>
      </c>
      <c r="B27" s="10" t="s">
        <v>26</v>
      </c>
    </row>
    <row r="28" spans="1:2" x14ac:dyDescent="0.55000000000000004">
      <c r="A28" s="9" t="s">
        <v>27</v>
      </c>
      <c r="B28" s="10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I19"/>
  <sheetViews>
    <sheetView showGridLines="0" workbookViewId="0"/>
  </sheetViews>
  <sheetFormatPr defaultRowHeight="14.4" x14ac:dyDescent="0.55000000000000004"/>
  <cols>
    <col min="1" max="1" width="22" customWidth="1"/>
    <col min="2" max="9" width="13" customWidth="1"/>
  </cols>
  <sheetData>
    <row r="1" spans="1:9" ht="18.3" x14ac:dyDescent="0.7">
      <c r="A1" s="11" t="s">
        <v>29</v>
      </c>
      <c r="B1" s="2"/>
      <c r="C1" s="2"/>
      <c r="D1" s="2"/>
      <c r="E1" s="2"/>
      <c r="F1" s="2"/>
      <c r="G1" s="2"/>
      <c r="H1" s="2"/>
    </row>
    <row r="2" spans="1:9" x14ac:dyDescent="0.55000000000000004">
      <c r="A2" s="12" t="s">
        <v>30</v>
      </c>
    </row>
    <row r="3" spans="1:9" x14ac:dyDescent="0.55000000000000004">
      <c r="A3" s="13" t="s">
        <v>31</v>
      </c>
      <c r="C3" s="14" t="s">
        <v>32</v>
      </c>
      <c r="E3" s="15" t="s">
        <v>33</v>
      </c>
      <c r="G3" s="16" t="s">
        <v>34</v>
      </c>
    </row>
    <row r="5" spans="1:9" x14ac:dyDescent="0.55000000000000004">
      <c r="A5" s="17" t="s">
        <v>35</v>
      </c>
      <c r="B5" s="6"/>
      <c r="C5" s="6"/>
      <c r="D5" s="6"/>
      <c r="E5" s="6"/>
      <c r="F5" s="6"/>
      <c r="G5" s="6"/>
      <c r="H5" s="6"/>
    </row>
    <row r="6" spans="1:9" x14ac:dyDescent="0.55000000000000004">
      <c r="A6" s="18" t="s">
        <v>36</v>
      </c>
      <c r="C6" s="19">
        <v>4000</v>
      </c>
    </row>
    <row r="7" spans="1:9" x14ac:dyDescent="0.55000000000000004">
      <c r="A7" s="18" t="s">
        <v>37</v>
      </c>
      <c r="C7" s="19">
        <v>2600</v>
      </c>
    </row>
    <row r="9" spans="1:9" x14ac:dyDescent="0.55000000000000004">
      <c r="A9" s="17" t="s">
        <v>38</v>
      </c>
      <c r="B9" s="6"/>
      <c r="C9" s="6"/>
      <c r="D9" s="6"/>
      <c r="E9" s="6"/>
      <c r="F9" s="6"/>
      <c r="G9" s="6"/>
      <c r="H9" s="6"/>
    </row>
    <row r="10" spans="1:9" x14ac:dyDescent="0.55000000000000004">
      <c r="A10" s="20" t="s">
        <v>39</v>
      </c>
      <c r="B10" s="20" t="s">
        <v>40</v>
      </c>
      <c r="C10" s="20" t="s">
        <v>41</v>
      </c>
      <c r="D10" s="20" t="s">
        <v>42</v>
      </c>
      <c r="E10" s="20" t="s">
        <v>43</v>
      </c>
      <c r="F10" s="20" t="s">
        <v>44</v>
      </c>
      <c r="G10" s="20" t="s">
        <v>45</v>
      </c>
      <c r="H10" s="20" t="s">
        <v>46</v>
      </c>
      <c r="I10" s="20" t="s">
        <v>47</v>
      </c>
    </row>
    <row r="11" spans="1:9" x14ac:dyDescent="0.55000000000000004">
      <c r="A11" s="18" t="s">
        <v>48</v>
      </c>
      <c r="B11" s="21">
        <v>40</v>
      </c>
      <c r="C11" s="22">
        <v>10</v>
      </c>
      <c r="D11" s="22">
        <v>120</v>
      </c>
      <c r="E11" s="19">
        <v>190</v>
      </c>
      <c r="F11" s="23">
        <f ca="1">_xll.VoseLognormal(70,12)</f>
        <v>66.001845020546767</v>
      </c>
      <c r="G11" s="23">
        <f ca="1">E11-F11</f>
        <v>123.99815497945323</v>
      </c>
      <c r="H11" s="24">
        <v>12</v>
      </c>
      <c r="I11" s="24">
        <v>7</v>
      </c>
    </row>
    <row r="12" spans="1:9" x14ac:dyDescent="0.55000000000000004">
      <c r="A12" s="18" t="s">
        <v>49</v>
      </c>
      <c r="B12" s="21">
        <v>50</v>
      </c>
      <c r="C12" s="22">
        <v>20</v>
      </c>
      <c r="D12" s="22">
        <v>140</v>
      </c>
      <c r="E12" s="19">
        <v>150</v>
      </c>
      <c r="F12" s="23">
        <f ca="1">_xll.VoseLognormal(64,10)</f>
        <v>50.894365920244695</v>
      </c>
      <c r="G12" s="23">
        <f ca="1">E12-F12</f>
        <v>99.105634079755305</v>
      </c>
      <c r="H12" s="24">
        <v>9</v>
      </c>
      <c r="I12" s="24">
        <v>6</v>
      </c>
    </row>
    <row r="13" spans="1:9" x14ac:dyDescent="0.55000000000000004">
      <c r="A13" s="18" t="s">
        <v>50</v>
      </c>
      <c r="B13" s="21">
        <v>20</v>
      </c>
      <c r="C13" s="22">
        <v>5</v>
      </c>
      <c r="D13" s="22">
        <v>60</v>
      </c>
      <c r="E13" s="19">
        <v>320</v>
      </c>
      <c r="F13" s="23">
        <f ca="1">_xll.VoseLognormal(150,26)</f>
        <v>142.07766044523882</v>
      </c>
      <c r="G13" s="23">
        <f ca="1">E13-F13</f>
        <v>177.92233955476118</v>
      </c>
      <c r="H13" s="24">
        <v>20</v>
      </c>
      <c r="I13" s="24">
        <v>14</v>
      </c>
    </row>
    <row r="14" spans="1:9" x14ac:dyDescent="0.55000000000000004">
      <c r="A14" s="18" t="s">
        <v>51</v>
      </c>
      <c r="B14" s="21">
        <v>25</v>
      </c>
      <c r="C14" s="22">
        <v>8</v>
      </c>
      <c r="D14" s="22">
        <v>90</v>
      </c>
      <c r="E14" s="19">
        <v>240</v>
      </c>
      <c r="F14" s="23">
        <f ca="1">_xll.VoseLognormal(120,20)</f>
        <v>88.565513725556741</v>
      </c>
      <c r="G14" s="23">
        <f ca="1">E14-F14</f>
        <v>151.43448627444326</v>
      </c>
      <c r="H14" s="24">
        <v>16</v>
      </c>
      <c r="I14" s="24">
        <v>11</v>
      </c>
    </row>
    <row r="16" spans="1:9" x14ac:dyDescent="0.55000000000000004">
      <c r="A16" s="17" t="s">
        <v>52</v>
      </c>
      <c r="B16" s="6"/>
      <c r="C16" s="6"/>
      <c r="D16" s="6"/>
      <c r="E16" s="6"/>
      <c r="F16" s="6"/>
      <c r="G16" s="6"/>
      <c r="H16" s="6"/>
    </row>
    <row r="17" spans="1:3" x14ac:dyDescent="0.55000000000000004">
      <c r="A17" s="25" t="s">
        <v>53</v>
      </c>
      <c r="C17" s="26">
        <f ca="1">SUMPRODUCT(B11:B14,G11:G14)</f>
        <v>17259.5168511222</v>
      </c>
    </row>
    <row r="18" spans="1:3" x14ac:dyDescent="0.55000000000000004">
      <c r="A18" s="25" t="s">
        <v>54</v>
      </c>
      <c r="C18" s="23">
        <f>SUMPRODUCT(B11:B14,H11:H14)</f>
        <v>1730</v>
      </c>
    </row>
    <row r="19" spans="1:3" x14ac:dyDescent="0.55000000000000004">
      <c r="A19" s="25" t="s">
        <v>55</v>
      </c>
      <c r="C19" s="23">
        <f>SUMPRODUCT(B11:B14,I11:I14)</f>
        <v>1135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57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E4E9-7C1B-4D17-A34E-9CB195F0F25B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4216-A169-40F7-B997-633F7E718337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7" t="s">
        <v>58</v>
      </c>
      <c r="B1">
        <v>0</v>
      </c>
      <c r="C1">
        <v>1</v>
      </c>
      <c r="D1">
        <v>1</v>
      </c>
      <c r="E1" s="27" t="s">
        <v>59</v>
      </c>
    </row>
    <row r="2" spans="1:5" x14ac:dyDescent="0.55000000000000004">
      <c r="A2">
        <v>1</v>
      </c>
      <c r="B2" s="27" t="s">
        <v>60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2026-07-09T11:44:24Z</dcterms:created>
  <dcterms:modified xsi:type="dcterms:W3CDTF">2026-08-14T06:53:17Z</dcterms:modified>
</cp:coreProperties>
</file>