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F:\ModelRisk_Project\ModelRisk_Project\Tests\Optimizer\ModelRisk\"/>
    </mc:Choice>
  </mc:AlternateContent>
  <xr:revisionPtr revIDLastSave="0" documentId="13_ncr:1_{4D89949C-D014-42D6-91A9-7B28C0813227}" xr6:coauthVersionLast="47" xr6:coauthVersionMax="47" xr10:uidLastSave="{00000000-0000-0000-0000-000000000000}"/>
  <bookViews>
    <workbookView xWindow="3234" yWindow="3234" windowWidth="17280" windowHeight="8856" xr2:uid="{00000000-000D-0000-FFFF-FFFF00000000}"/>
  </bookViews>
  <sheets>
    <sheet name="Cover" sheetId="1" r:id="rId1"/>
    <sheet name="Model" sheetId="2" r:id="rId2"/>
    <sheet name="ModelRiskDSN" sheetId="4" state="hidden" r:id="rId4"/>
    <sheet name="ModelRiskSYS1" sheetId="5" state="hidden" r:id="rId5"/>
    <sheet name="ModelRiskCharts" sheetId="6" state="hidden" r:id="rId6"/>
    <sheet name="ModelRiskOptimizer" sheetId="7" state="veryHidden" r:id="rId7"/>
  </sheets>
  <definedNames>
    <definedName name="M0_c0_cell" hidden="1">Model!$C$21</definedName>
    <definedName name="M0_o0_cell" hidden="1">Model!$C$20</definedName>
    <definedName name="M0_v0_cell" hidden="1">Model!$B$12</definedName>
    <definedName name="M0_v1_cell" hidden="1">Model!$B$13</definedName>
    <definedName name="M0_v2_cell" hidden="1">Model!$B$14</definedName>
    <definedName name="M0_v3_cell" hidden="1">Model!$B$15</definedName>
    <definedName name="M0_v4_cell" hidden="1">Model!$B$16</definedName>
    <definedName name="M0_v5_cell" hidden="1">Model!$B$17</definedName>
    <definedName name="SimOpt_AccountDomain" hidden="1">""</definedName>
    <definedName name="SimOpt_AccountName" hidden="1">""</definedName>
    <definedName name="SimOpt_AccountPassword" hidden="1">""</definedName>
    <definedName name="SimOpt_CheckPrecisionAfter" hidden="1">100</definedName>
    <definedName name="SimOpt_GotoSample" hidden="1">0</definedName>
    <definedName name="SimOpt_Macros0" hidden="1">""</definedName>
    <definedName name="SimOpt_Macros1" hidden="1">""</definedName>
    <definedName name="SimOpt_Macros2" hidden="1">""</definedName>
    <definedName name="SimOpt_Macros3" hidden="1">""</definedName>
    <definedName name="SimOpt_MacrosUsage" hidden="1">0</definedName>
    <definedName name="SimOpt_MinSimBufferSize" hidden="1">5000</definedName>
    <definedName name="SimOpt_RefreshExcel" hidden="1">0</definedName>
    <definedName name="SimOpt_RefreshRate" hidden="1">10</definedName>
    <definedName name="SimOpt_SamplesCount" hidden="1">1000</definedName>
    <definedName name="SimOpt_Seed0" hidden="1">1</definedName>
    <definedName name="SimOpt_SeedFixed" hidden="1">0</definedName>
    <definedName name="SimOpt_SeedMultiplyType" hidden="1">0</definedName>
    <definedName name="SimOpt_ServerAddress" hidden="1">""</definedName>
    <definedName name="SimOpt_ShowResultsAtEnd" hidden="1">1</definedName>
    <definedName name="SimOpt_ShowSparklines" hidden="1">1</definedName>
    <definedName name="SimOpt_SimName0" hidden="1">""</definedName>
    <definedName name="SimOpt_SimsCount" hidden="1">1</definedName>
    <definedName name="SimOpt_SkipTurboConsistency" hidden="1">0</definedName>
    <definedName name="SimOpt_StopOnOutputError" hidden="1">0</definedName>
    <definedName name="SimOpt_TurboParityChecked" hidden="1">0</definedName>
    <definedName name="SimOpt_UploadEnabled" hidden="1">0</definedName>
    <definedName name="SimOpt_UploadModel" hidden="1">0</definedName>
    <definedName name="SimOpt_UploadProfile" hidden="1">""</definedName>
    <definedName name="SimOpt_UploadRemotely" hidden="1">0</definedName>
    <definedName name="SimOpt_UseTurboByDefault" hidden="1">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<sst xmlns="http://schemas.openxmlformats.org/spreadsheetml/2006/main" count="48" uniqueCount="48">
  <si>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Snowmaking — Gun Allocation ($)</t>
  </si>
  <si>
    <t>How many snow guns per slope open most of the mountain on a marginal cold night at least cost?</t>
  </si>
  <si>
    <t>Generated by ModelRisk Studio — native optimizer example library.</t>
  </si>
  <si>
    <t>What this workbook models</t>
  </si>
  <si>
    <t>Six slopes share a snowmaking budget; each cold window has an uncertain wet-bulb temperature (normal) that</t>
  </si>
  <si>
    <t>sets how much snow a gun can make. A slope opens once it has enough snow.</t>
  </si>
  <si>
    <t>Decision, objective and constraint</t>
  </si>
  <si>
    <t>Decision</t>
  </si>
  <si>
    <t>6 integer gun counts, each 0..20</t>
  </si>
  <si>
    <t>Objective</t>
  </si>
  <si>
    <t>Minimise Mean water+power cost</t>
  </si>
  <si>
    <t>Hard constraint</t>
  </si>
  <si>
    <t>≥90% assurance that at least 5 of 6 slopes open</t>
  </si>
  <si>
    <t>Engine — Vertex Detector</t>
  </si>
  <si>
    <t>A chance constraint on a count of open slopes over integers → Auto → Vertex Detector.</t>
  </si>
  <si>
    <t>Glossary</t>
  </si>
  <si>
    <t>Wet-bulb temperature</t>
  </si>
  <si>
    <t>the temperature that controls how efficiently guns make snow</t>
  </si>
  <si>
    <t>Snowmaking — Gun Allocation across Slopes under Weather Risk</t>
  </si>
  <si>
    <t>Allocate integer snow guns per slope to minimise water+power cost while opening at least 5 of 6 slopes on 90% of cold windows.</t>
  </si>
  <si>
    <t>▒ Input (edit)</t>
  </si>
  <si>
    <t>▒ Output (sim)</t>
  </si>
  <si>
    <t>▒ Decision (adjustable)</t>
  </si>
  <si>
    <t>▒ Objective / key</t>
  </si>
  <si>
    <t>Parameters</t>
  </si>
  <si>
    <t>Cost $/gun-night</t>
  </si>
  <si>
    <t>Snow per gun (cm)</t>
  </si>
  <si>
    <t>Open threshold (cm)</t>
  </si>
  <si>
    <t>Units (decision highlighted)</t>
  </si>
  <si>
    <t>Slope</t>
  </si>
  <si>
    <t>Guns (dec)</t>
  </si>
  <si>
    <t>Wet-bulb °C (unc.)</t>
  </si>
  <si>
    <t>Snow made cm</t>
  </si>
  <si>
    <t>Open?</t>
  </si>
  <si>
    <t>Slope 1</t>
  </si>
  <si>
    <t>Slope 2</t>
  </si>
  <si>
    <t>Slope 3</t>
  </si>
  <si>
    <t>Slope 4</t>
  </si>
  <si>
    <t>Slope 5</t>
  </si>
  <si>
    <t>Slope 6</t>
  </si>
  <si>
    <t>Results</t>
  </si>
  <si>
    <t>Total cost ($) — objective</t>
  </si>
  <si>
    <t>Slopes open (of 6) — constraint</t>
  </si>
  <si>
    <t>{"format_version":"1.0","model":"Snowmaking — Gun Allocation across Slopes under Weather Risk","settings":{"engineKind":0,"gaPopulation":0,"gaProbCrossover":0.8,"gaProbMutation":0.1,"gaSelection":0,"gaTournamentSize":3,"gaElitism":2,"cmaSigma":0.3,"cmaPopulation":0,"cmaUseIPOP":true,"cmaPolishDampStart":0.7,"cmaPolishDampGrowth":0.15,"nelderMeadTol":1e-06,"nelderMeadInitStep":0.05,"bfgsGradH":1e-06,"bfgsStepConvergence":true,"brentTol":1e-13,"projGradConvergenceTol":0.0001,"projGradConvergenceWindow":5,"useCRN":true,"crnSeed":1,"useRandomSeed":false,"useFixedTwister":false,"adaptScheme":2,"repMin":200,"repMax":5000,"repFinalTopN":5,"varianceTrancheEpsPct":0.02,"varianceTrancheThreshold":0.8,"varianceTrancheMinK":5,"preFlightEnabled":true,"deterministicSamples":1,"samplingType":2,"userSamples":0,"conDefType":0,"conDefPenaltyKind":0,"conDefWeight":1.0,"conDefEvalTime":0,"conDefPrecision":0.0,"macroAtOptStart":"","macroBeforeTrial":"","macroAfterTrial":"","macroAtOptEnd":"","useMacroAtOptStart":false,"useMacroBeforeTrial":false,"useMacroAfterTrial":false,"useMacroAtOptEnd":false},"stop":{"maxIterations":350,"maxTimeSeconds":300.0,"parameterTolerance":1.0,"toleranceUnit":1,"stagnationTrials":116,"stagnationDeviation":1e-06,"stagnationUnit":0,"stopOnError":false,"stopFormulaEnabled":false,"stopFormulaRef":""},"adj":{"variables":[{"cell":{"sheet":"Model","row":11,"col":1},"type":1,"min":0.0,"max":20.0,"groupIndex":-1,"label":"","discreteSet":[]},{"cell":{"sheet":"Model","row":12,"col":1},"type":1,"min":0.0,"max":20.0,"groupIndex":-1,"label":"","discreteSet":[]},{"cell":{"sheet":"Model","row":13,"col":1},"type":1,"min":0.0,"max":20.0,"groupIndex":-1,"label":"","discreteSet":[]},{"cell":{"sheet":"Model","row":14,"col":1},"type":1,"min":0.0,"max":20.0,"groupIndex":-1,"label":"","discreteSet":[]},{"cell":{"sheet":"Model","row":15,"col":1},"type":1,"min":0.0,"max":20.0,"groupIndex":-1,"label":"","discreteSet":[]},{"cell":{"sheet":"Model","row":16,"col":1},"type":1,"min":0.0,"max":20.0,"groupIndex":-1,"label":"","discreteSet":[]}],"groups":[]},"objectives":[{"name":"Objective","cell":{"sheet":"Model","row":19,"col":2},"stat":{"kind":0,"param1":0.0,"param2":0.0},"mode":1,"targetValue":0.0}],"constraints":[{"name":"P(open slopes &lt; 5) &lt;= 0.10","cell":{"sheet":"Model","row":20,"col":2},"stat":{"kind":21,"param1":4.5,"param2":0.0},"op":0,"rhsA":0.1,"rhsB":0.0,"formulaCellRef":"","type":0,"softWeight":1.0,"penaltyKind":0,"evalTime":0,"sixSigma":0,"precision":0.0}]}</t>
  </si>
  <si>
    <t>DSN Files Count:</t>
  </si>
  <si>
    <t>MROPTREPO/2.0</t>
  </si>
  <si>
    <t>{"format_version":"1.0","model":"Snowmaking — Gun Allocation across Slopes under Weather Risk","settings":{"engineKind":0,"optimizationType":0,"useTurboSimulation":true,"gaPopulation":0,"gaProbCrossover":0.8,"gaProbMutation":0.1,"gaSelection":0,"gaTournamentSize":3,"gaElitism":2,"cmaSigma":0.3,"cmaPopulation":0,"cmaUseIPOP":true,"cmaPolishDampStart":0.7,"cmaPolishDampGrowth":0.15,"nelderMeadTol":1e-06,"nelderMeadInitStep":0.05,"bfgsGradH":1e-06,"bfgsStepConvergence":true,"brentTol":1e-13,"projGradConvergenceTol":0.0001,"projGradConvergenceWindow":5,"useCRN":true,"crnSeed":1,"useRandomSeed":false,"useFixedTwister":false,"finalFullMcConfirm":false,"gaProjectLinearConstraints":false,"pathfinderRobust":false,"pathfinderSurrogate":true,"pathfinderGradient":true,"pathfinderCheapExplore":false,"pathfinderFeasGate":true,"pathfinderLeanDescent":true,"pathfinderSoftConstraint":false,"adaptScheme":2,"repMin":200,"repMax":5000,"repFinalTopN":5,"varianceTrancheEpsPct":0.02,"varianceTrancheThreshold":0.8,"varianceTrancheMinK":5,"preFlightEnabled":true,"deterministicSamples":1,"samplingType":2,"userSamples":0,"conDefType":0,"conDefPenaltyKind":0,"conDefWeight":1.0,"conDefEvalTime":0,"conDefPrecision":0.0,"macroAtOptStart":"","macroBeforeTrial":"","macroAfterTrial":"","macroAtOptEnd":"","useMacroAtOptStart":false,"useMacroBeforeTrial":false,"useMacroAfterTrial":false,"useMacroAtOptEnd":false},"stop":{"maxIterations":350,"maxTimeSeconds":300.0,"parameterTolerance":1.0,"toleranceUnit":1,"stagnationTrials":116,"stagnationDeviation":1e-06,"stagnationUnit":0,"stopOnError":false,"stopFormulaEnabled":false,"stopFormulaRef":""},"adj":{"variables":[{"cell":{"sheet":"Model","row":11,"col":1},"type":1,"min":0.0,"max":20.0,"groupIndex":-1,"label":"","discreteSet":[]},{"cell":{"sheet":"Model","row":12,"col":1},"type":1,"min":0.0,"max":20.0,"groupIndex":-1,"label":"","discreteSet":[]},{"cell":{"sheet":"Model","row":13,"col":1},"type":1,"min":0.0,"max":20.0,"groupIndex":-1,"label":"","discreteSet":[]},{"cell":{"sheet":"Model","row":14,"col":1},"type":1,"min":0.0,"max":20.0,"groupIndex":-1,"label":"","discreteSet":[]},{"cell":{"sheet":"Model","row":15,"col":1},"type":1,"min":0.0,"max":20.0,"groupIndex":-1,"label":"","discreteSet":[]},{"cell":{"sheet":"Model","row":16,"col":1},"type":1,"min":0.0,"max":20.0,"groupIndex":-1,"label":"","discreteSet":[]}],"groups":[]},"objectives":[{"name":"Objective","cell":{"sheet":"Model","row":19,"col":2},"stat":{"kind":0,"param1":0.0,"param2":0.0},"mode":1,"targetValue":0.0}],"constraints":[{"name":"P(open slopes &lt; 5) &lt;= 0.10","cell":{"sheet":"Model","row":20,"col":2},"stat":{"kind":21,"param1":4.5,"param2":0.0},"op":0,"rhsA":0.1,"rhsB":0.0,"formulaCellRef":"","type":0,"softWeight":1.0,"penaltyKind":0,"evalTime":0,"sixSigma":0,"precision":0.0}],"frontier":{"sweptIndex":-1,"lo":0.0,"hi":0.0,"nPoints":5}}</t>
  </si>
  <si>
    <t>Base scenario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</si>
</sst>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  <charset val="204"/>
    </font>
    <font>
      <i/>
      <sz val="10"/>
      <color rgb="FF44546A"/>
      <name val="Calibri"/>
      <family val="2"/>
      <charset val="204"/>
    </font>
    <font>
      <i/>
      <sz val="9"/>
      <name val="Calibri"/>
      <family val="2"/>
      <charset val="204"/>
    </font>
    <font>
      <b/>
      <sz val="11"/>
      <color rgb="FFFFFFFF"/>
      <name val="Calibri"/>
      <family val="2"/>
      <charset val="204"/>
    </font>
    <font>
      <sz val="10"/>
      <name val="Calibri"/>
      <family val="2"/>
      <charset val="204"/>
    </font>
    <font>
      <b/>
      <sz val="9"/>
      <color rgb="FFFFFFFF"/>
      <name val="Calibri"/>
      <family val="2"/>
      <charset val="204"/>
    </font>
    <font>
      <b/>
      <sz val="10"/>
      <name val="Calibri"/>
      <family val="2"/>
      <charset val="204"/>
    </font>
    <font>
      <b/>
      <sz val="16"/>
      <color rgb="FFFFFFFF"/>
      <name val="Calibri"/>
      <family val="2"/>
      <charset val="204"/>
    </font>
    <font>
      <i/>
      <sz val="11"/>
      <color rgb="FF44546A"/>
      <name val="Calibri"/>
      <family val="2"/>
      <charset val="204"/>
    </font>
    <font>
      <i/>
      <sz val="9"/>
      <color rgb="FF808080"/>
      <name val="Calibri"/>
      <family val="2"/>
      <charset val="204"/>
    </font>
    <font>
      <b/>
      <sz val="12"/>
      <color rgb="FFFFFFFF"/>
      <name val="Calibri"/>
      <family val="2"/>
      <charset val="204"/>
    </font>
    <font>
      <sz val="11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ECF4FC"/>
      </patternFill>
    </fill>
    <fill>
      <patternFill patternType="solid">
        <fgColor rgb="FFFFF8E1"/>
      </patternFill>
    </fill>
    <fill>
      <patternFill patternType="solid">
        <fgColor rgb="FFFFF2CC"/>
      </patternFill>
    </fill>
    <fill>
      <patternFill patternType="solid">
        <fgColor rgb="FFC6EFCE"/>
      </patternFill>
    </fill>
    <fill>
      <patternFill patternType="solid">
        <fgColor rgb="FF305496"/>
      </patternFill>
    </fill>
    <fill>
      <patternFill patternType="solid">
        <fgColor rgb="FFE7E6E6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8" fillId="2" borderId="0" xfId="0" applyFont="1" applyFill="1"/>
    <xf numFmtId="0" fontId="0" fillId="2" borderId="0" xfId="0" applyFill="1"/>
    <xf numFmtId="0" fontId="9" fillId="0" borderId="0" xfId="0" applyFont="1"/>
    <xf numFmtId="0" fontId="10" fillId="0" borderId="0" xfId="0" applyFont="1"/>
    <xf numFmtId="0" fontId="11" fillId="7" borderId="0" xfId="0" applyFont="1" applyFill="1"/>
    <xf numFmtId="0" fontId="0" fillId="7" borderId="0" xfId="0" applyFill="1"/>
    <xf numFmtId="0" fontId="12" fillId="8" borderId="0" xfId="0" applyFont="1" applyFill="1"/>
    <xf numFmtId="0" fontId="0" fillId="8" borderId="0" xfId="0" applyFill="1"/>
    <xf numFmtId="0" fontId="7" fillId="8" borderId="0" xfId="0" applyFont="1" applyFill="1"/>
    <xf numFmtId="0" fontId="5" fillId="8" borderId="0" xfId="0" applyFont="1" applyFill="1"/>
    <xf numFmtId="0" fontId="1" fillId="2" borderId="0" xfId="0" applyFont="1" applyFill="1"/>
    <xf numFmtId="0" fontId="2" fillId="0" borderId="0" xfId="0" applyFont="1"/>
    <xf numFmtId="0" fontId="3" fillId="3" borderId="0" xfId="0" applyFont="1" applyFill="1"/>
    <xf numFmtId="0" fontId="3" fillId="4" borderId="0" xfId="0" applyFont="1" applyFill="1"/>
    <xf numFmtId="0" fontId="3" fillId="5" borderId="0" xfId="0" applyFont="1" applyFill="1"/>
    <xf numFmtId="0" fontId="3" fillId="6" borderId="0" xfId="0" applyFont="1" applyFill="1"/>
    <xf numFmtId="0" fontId="4" fillId="7" borderId="0" xfId="0" applyFont="1" applyFill="1"/>
    <xf numFmtId="0" fontId="5" fillId="0" borderId="0" xfId="0" applyFont="1"/>
    <xf numFmtId="3" fontId="5" fillId="3" borderId="1" xfId="0" applyNumberFormat="1" applyFont="1" applyFill="1" applyBorder="1"/>
    <xf numFmtId="2" fontId="5" fillId="3" borderId="1" xfId="0" applyNumberFormat="1" applyFont="1" applyFill="1" applyBorder="1"/>
    <xf numFmtId="0" fontId="6" fillId="2" borderId="1" xfId="0" applyFont="1" applyFill="1" applyBorder="1"/>
    <xf numFmtId="1" fontId="7" fillId="5" borderId="1" xfId="0" applyNumberFormat="1" applyFont="1" applyFill="1" applyBorder="1"/>
    <xf numFmtId="2" fontId="5" fillId="4" borderId="1" xfId="0" applyNumberFormat="1" applyFont="1" applyFill="1" applyBorder="1"/>
    <xf numFmtId="1" fontId="5" fillId="4" borderId="1" xfId="0" applyNumberFormat="1" applyFont="1" applyFill="1" applyBorder="1"/>
    <xf numFmtId="0" fontId="7" fillId="0" borderId="0" xfId="0" applyFont="1"/>
    <xf numFmtId="3" fontId="7" fillId="6" borderId="1" xfId="0" applyNumberFormat="1" applyFont="1" applyFill="1" applyBorder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1F3864"/>
  </sheetPr>
  <dimension ref="A1:B18"/>
  <sheetViews>
    <sheetView showGridLines="0" tabSelected="1" workbookViewId="0"/>
  </sheetViews>
  <sheetFormatPr defaultRowHeight="14.4" x14ac:dyDescent="0.55000000000000004"/>
  <cols>
    <col min="1" max="1" width="40" customWidth="1"/>
    <col min="2" max="2" width="64" customWidth="1"/>
    <col min="3" max="3" width="8.83984375" customWidth="1"/>
  </cols>
  <sheetData>
    <row r="1" spans="1:2" ht="22" customHeight="1" x14ac:dyDescent="0.75">
      <c r="A1" s="1" t="s">
        <v>0</v>
      </c>
      <c r="B1" s="2"/>
    </row>
    <row r="2" spans="1:2" x14ac:dyDescent="0.55000000000000004">
      <c r="A2" s="3" t="s">
        <v>1</v>
      </c>
    </row>
    <row r="3" spans="1:2" x14ac:dyDescent="0.55000000000000004">
      <c r="A3" s="4" t="s">
        <v>2</v>
      </c>
    </row>
    <row r="5" spans="1:2" ht="15.75" customHeight="1" x14ac:dyDescent="0.6">
      <c r="A5" s="5" t="s">
        <v>3</v>
      </c>
      <c r="B5" s="6"/>
    </row>
    <row r="6" spans="1:2" x14ac:dyDescent="0.55000000000000004">
      <c r="A6" s="7" t="s">
        <v>4</v>
      </c>
      <c r="B6" s="8"/>
    </row>
    <row r="7" spans="1:2" x14ac:dyDescent="0.55000000000000004">
      <c r="A7" s="7" t="s">
        <v>5</v>
      </c>
      <c r="B7" s="8"/>
    </row>
    <row r="9" spans="1:2" ht="15.75" customHeight="1" x14ac:dyDescent="0.6">
      <c r="A9" s="5" t="s">
        <v>6</v>
      </c>
      <c r="B9" s="6"/>
    </row>
    <row r="10" spans="1:2" x14ac:dyDescent="0.55000000000000004">
      <c r="A10" s="9" t="s">
        <v>7</v>
      </c>
      <c r="B10" s="10" t="s">
        <v>8</v>
      </c>
    </row>
    <row r="11" spans="1:2" x14ac:dyDescent="0.55000000000000004">
      <c r="A11" s="9" t="s">
        <v>9</v>
      </c>
      <c r="B11" s="10" t="s">
        <v>10</v>
      </c>
    </row>
    <row r="12" spans="1:2" x14ac:dyDescent="0.55000000000000004">
      <c r="A12" s="9" t="s">
        <v>11</v>
      </c>
      <c r="B12" s="10" t="s">
        <v>12</v>
      </c>
    </row>
    <row r="14" spans="1:2" ht="15.75" customHeight="1" x14ac:dyDescent="0.6">
      <c r="A14" s="5" t="s">
        <v>13</v>
      </c>
      <c r="B14" s="6"/>
    </row>
    <row r="15" spans="1:2" x14ac:dyDescent="0.55000000000000004">
      <c r="A15" s="7" t="s">
        <v>14</v>
      </c>
      <c r="B15" s="8"/>
    </row>
    <row r="17" spans="1:2" ht="15.75" customHeight="1" x14ac:dyDescent="0.6">
      <c r="A17" s="5" t="s">
        <v>15</v>
      </c>
      <c r="B17" s="6"/>
    </row>
    <row r="18" spans="1:2" x14ac:dyDescent="0.55000000000000004">
      <c r="A18" s="9" t="s">
        <v>16</v>
      </c>
      <c r="B18" s="10" t="s">
        <v>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1F3864"/>
  </sheetPr>
  <dimension ref="A1:H21"/>
  <sheetViews>
    <sheetView showGridLines="0" workbookViewId="0"/>
  </sheetViews>
  <sheetFormatPr defaultRowHeight="14.4" x14ac:dyDescent="0.55000000000000004"/>
  <cols>
    <col min="1" max="1" width="28" customWidth="1"/>
    <col min="2" max="9" width="14" customWidth="1"/>
  </cols>
  <sheetData>
    <row r="1" spans="1:8" ht="18.3" x14ac:dyDescent="0.7">
      <c r="A1" s="11" t="s">
        <v>18</v>
      </c>
      <c r="B1" s="2"/>
      <c r="C1" s="2"/>
      <c r="D1" s="2"/>
      <c r="E1" s="2"/>
      <c r="F1" s="2"/>
      <c r="G1" s="2"/>
      <c r="H1" s="2"/>
    </row>
    <row r="2" spans="1:8" x14ac:dyDescent="0.55000000000000004">
      <c r="A2" s="12" t="s">
        <v>19</v>
      </c>
    </row>
    <row r="3" spans="1:8" x14ac:dyDescent="0.55000000000000004">
      <c r="A3" s="13" t="s">
        <v>20</v>
      </c>
      <c r="C3" s="14" t="s">
        <v>21</v>
      </c>
      <c r="E3" s="15" t="s">
        <v>22</v>
      </c>
      <c r="G3" s="16" t="s">
        <v>23</v>
      </c>
    </row>
    <row r="5" spans="1:8" x14ac:dyDescent="0.55000000000000004">
      <c r="A5" s="17" t="s">
        <v>24</v>
      </c>
      <c r="B5" s="6"/>
      <c r="C5" s="6"/>
      <c r="D5" s="6"/>
      <c r="E5" s="6"/>
      <c r="F5" s="6"/>
      <c r="G5" s="6"/>
      <c r="H5" s="6"/>
    </row>
    <row r="6" spans="1:8" x14ac:dyDescent="0.55000000000000004">
      <c r="A6" s="18" t="s">
        <v>25</v>
      </c>
      <c r="C6" s="19">
        <v>70</v>
      </c>
    </row>
    <row r="7" spans="1:8" x14ac:dyDescent="0.55000000000000004">
      <c r="A7" s="18" t="s">
        <v>26</v>
      </c>
      <c r="C7" s="20">
        <v>5</v>
      </c>
    </row>
    <row r="8" spans="1:8" x14ac:dyDescent="0.55000000000000004">
      <c r="A8" s="18" t="s">
        <v>27</v>
      </c>
      <c r="C8" s="20">
        <v>30</v>
      </c>
    </row>
    <row r="10" spans="1:8" x14ac:dyDescent="0.55000000000000004">
      <c r="A10" s="17" t="s">
        <v>28</v>
      </c>
      <c r="B10" s="6"/>
      <c r="C10" s="6"/>
      <c r="D10" s="6"/>
      <c r="E10" s="6"/>
      <c r="F10" s="6"/>
      <c r="G10" s="6"/>
      <c r="H10" s="6"/>
    </row>
    <row r="11" spans="1:8" x14ac:dyDescent="0.55000000000000004">
      <c r="A11" s="21" t="s">
        <v>29</v>
      </c>
      <c r="B11" s="21" t="s">
        <v>30</v>
      </c>
      <c r="C11" s="21" t="s">
        <v>31</v>
      </c>
      <c r="D11" s="21" t="s">
        <v>32</v>
      </c>
      <c r="E11" s="21" t="s">
        <v>33</v>
      </c>
    </row>
    <row r="12" spans="1:8" x14ac:dyDescent="0.55000000000000004">
      <c r="A12" s="18" t="s">
        <v>34</v>
      </c>
      <c r="B12" s="22">
        <v>4</v>
      </c>
      <c r="C12" s="23">
        <f ca="1">_xll.VoseNormal(-5,2.2)</f>
        <v>-4.6974393421001119</v>
      </c>
      <c r="D12" s="23">
        <f t="shared" ref="D12:D17" ca="1" si="0">B12*$C$7*MAX(0,-C12)/5</f>
        <v>18.789757368400448</v>
      </c>
      <c r="E12" s="24">
        <f t="shared" ref="E12:E17" ca="1" si="1">IF(D12&gt;=$C$8,1,0)</f>
        <v>0</v>
      </c>
    </row>
    <row r="13" spans="1:8" x14ac:dyDescent="0.55000000000000004">
      <c r="A13" s="18" t="s">
        <v>35</v>
      </c>
      <c r="B13" s="22">
        <v>4</v>
      </c>
      <c r="C13" s="23">
        <f ca="1">_xll.VoseNormal(-5,2.2)</f>
        <v>-7.9295564248534305</v>
      </c>
      <c r="D13" s="23">
        <f t="shared" ca="1" si="0"/>
        <v>31.718225699413722</v>
      </c>
      <c r="E13" s="24">
        <f t="shared" ca="1" si="1"/>
        <v>1</v>
      </c>
    </row>
    <row r="14" spans="1:8" x14ac:dyDescent="0.55000000000000004">
      <c r="A14" s="18" t="s">
        <v>36</v>
      </c>
      <c r="B14" s="22">
        <v>4</v>
      </c>
      <c r="C14" s="23">
        <f ca="1">_xll.VoseNormal(-5,2.2)</f>
        <v>-4.2208396706141356</v>
      </c>
      <c r="D14" s="23">
        <f t="shared" ca="1" si="0"/>
        <v>16.883358682456542</v>
      </c>
      <c r="E14" s="24">
        <f t="shared" ca="1" si="1"/>
        <v>0</v>
      </c>
    </row>
    <row r="15" spans="1:8" x14ac:dyDescent="0.55000000000000004">
      <c r="A15" s="18" t="s">
        <v>37</v>
      </c>
      <c r="B15" s="22">
        <v>4</v>
      </c>
      <c r="C15" s="23">
        <f ca="1">_xll.VoseNormal(-5,2.2)</f>
        <v>-4.1024738048640481</v>
      </c>
      <c r="D15" s="23">
        <f t="shared" ca="1" si="0"/>
        <v>16.409895219456192</v>
      </c>
      <c r="E15" s="24">
        <f t="shared" ca="1" si="1"/>
        <v>0</v>
      </c>
    </row>
    <row r="16" spans="1:8" x14ac:dyDescent="0.55000000000000004">
      <c r="A16" s="18" t="s">
        <v>38</v>
      </c>
      <c r="B16" s="22">
        <v>4</v>
      </c>
      <c r="C16" s="23">
        <f ca="1">_xll.VoseNormal(-5,2.2)</f>
        <v>-4.9934698867944896</v>
      </c>
      <c r="D16" s="23">
        <f t="shared" ca="1" si="0"/>
        <v>19.973879547177958</v>
      </c>
      <c r="E16" s="24">
        <f t="shared" ca="1" si="1"/>
        <v>0</v>
      </c>
    </row>
    <row r="17" spans="1:8" x14ac:dyDescent="0.55000000000000004">
      <c r="A17" s="18" t="s">
        <v>39</v>
      </c>
      <c r="B17" s="22">
        <v>4</v>
      </c>
      <c r="C17" s="23">
        <f ca="1">_xll.VoseNormal(-5,2.2)</f>
        <v>-7.7859774247786371</v>
      </c>
      <c r="D17" s="23">
        <f t="shared" ca="1" si="0"/>
        <v>31.143909699114552</v>
      </c>
      <c r="E17" s="24">
        <f t="shared" ca="1" si="1"/>
        <v>1</v>
      </c>
    </row>
    <row r="19" spans="1:8" x14ac:dyDescent="0.55000000000000004">
      <c r="A19" s="17" t="s">
        <v>40</v>
      </c>
      <c r="B19" s="6"/>
      <c r="C19" s="6"/>
      <c r="D19" s="6"/>
      <c r="E19" s="6"/>
      <c r="F19" s="6"/>
      <c r="G19" s="6"/>
      <c r="H19" s="6"/>
    </row>
    <row r="20" spans="1:8" x14ac:dyDescent="0.55000000000000004">
      <c r="A20" s="25" t="s">
        <v>41</v>
      </c>
      <c r="C20" s="26">
        <f>SUM(B12:B17)*$C$6</f>
        <v>1680</v>
      </c>
    </row>
    <row r="21" spans="1:8" x14ac:dyDescent="0.55000000000000004">
      <c r="A21" s="25" t="s">
        <v>42</v>
      </c>
      <c r="C21" s="24">
        <f ca="1">SUM(E12:E17)</f>
        <v>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B1"/>
  <sheetViews>
    <sheetView workbookViewId="0"/>
  </sheetViews>
  <sheetFormatPr defaultRowHeight="14.4" x14ac:dyDescent="0.55000000000000004"/>
  <sheetData>
    <row r="1" spans="1:2" x14ac:dyDescent="0.55000000000000004">
      <c r="A1" t="s">
        <v>44</v>
      </c>
      <c r="B1">
        <v>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"/>
  <sheetViews>
    <sheetView workbookViewId="0"/>
  </sheetViews>
  <sheetFormatPr defaultRowHeight="14.4" x14ac:dyDescent="0.55000000000000004"/>
  <sheetData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E5BF1-5319-4C49-9AC9-7C542B63FC81}">
  <sheetPr codeName="Sheet6"/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D3739-0A24-44F2-BE8B-A23F714A167C}">
  <sheetPr codeName="Sheet7"/>
  <dimension ref="A1:E2"/>
  <sheetViews>
    <sheetView workbookViewId="0"/>
  </sheetViews>
  <sheetFormatPr defaultRowHeight="14.4" x14ac:dyDescent="0.55000000000000004"/>
  <sheetData>
    <row r="1" spans="1:5" x14ac:dyDescent="0.55000000000000004">
      <c r="A1" s="27" t="s">
        <v>45</v>
      </c>
      <c r="B1">
        <v>0</v>
      </c>
      <c r="C1">
        <v>1</v>
      </c>
      <c r="D1">
        <v>1</v>
      </c>
      <c r="E1" s="27" t="s">
        <v>46</v>
      </c>
    </row>
    <row r="2" spans="1:5" x14ac:dyDescent="0.55000000000000004">
      <c r="A2">
        <v>1</v>
      </c>
      <c r="B2" s="27" t="s">
        <v>47</v>
      </c>
      <c r="C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Cover</vt:lpstr>
      <vt:lpstr>Model</vt:lpstr>
      <vt:lpstr>ModelRiskDSN</vt:lpstr>
      <vt:lpstr>ModelRiskSYS1</vt:lpstr>
      <vt:lpstr>ModelRiskCharts</vt:lpstr>
      <vt:lpstr>ModelRiskOptimizer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Murat Tomaev</cp:lastModifiedBy>
  <dcterms:created xsi:type="dcterms:W3CDTF">2026-07-09T11:44:26Z</dcterms:created>
  <dcterms:modified xsi:type="dcterms:W3CDTF">2026-08-14T06:51:06Z</dcterms:modified>
</cp:coreProperties>
</file>