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18B934DC-BB34-4DC9-9240-63905238A8B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Model!$C$26</definedName>
    <definedName name="M0_o0_cell" hidden="1">Model!$C$25</definedName>
    <definedName name="M0_v0_cell" hidden="1">Model!$B$15</definedName>
    <definedName name="M0_v1_cell" hidden="1">Model!$B$16</definedName>
    <definedName name="M0_v2_cell" hidden="1">Model!$B$17</definedName>
    <definedName name="M0_v3_cell" hidden="1">Model!$B$18</definedName>
    <definedName name="M0_v4_cell" hidden="1">Model!$B$19</definedName>
    <definedName name="M0_v5_cell" hidden="1">Model!$B$20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<sst xmlns="http://schemas.openxmlformats.org/spreadsheetml/2006/main" count="66" uniqueCount="66">
  <si>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Desalination Plant — Antiscalant Dosing (USD/day)</t>
  </si>
  <si>
    <t>How much antiscalant should each reverse-osmosis train receive when feed salinity is uncertain?</t>
  </si>
  <si>
    <t>Generated by ModelRisk Studio — native optimizer example library.</t>
  </si>
  <si>
    <t>What this workbook models</t>
  </si>
  <si>
    <t>A seawater RO plant runs 6 membrane trains. Antiscalant suppresses mineral scaling but is costly and</t>
  </si>
  <si>
    <t>loads the brine discharge with toxicity. Feed salinity varies day to day (lognormal), so whether a</t>
  </si>
  <si>
    <t>train fouls — and needs an expensive clean-in-place — is uncertain. You choose an integer dose 0..8 per train.</t>
  </si>
  <si>
    <t>Decision, objective and constraint</t>
  </si>
  <si>
    <t>Decision variables</t>
  </si>
  <si>
    <t>6 integer antiscalant doses (Model!B15:B20), each 0..8</t>
  </si>
  <si>
    <t>Objective</t>
  </si>
  <si>
    <t>Minimise the Mean of total daily cost (antiscalant + expected clean-in-place), Model!C25</t>
  </si>
  <si>
    <t>Hard constraint</t>
  </si>
  <si>
    <t>95th-percentile brine toxicity index ≤ 34 (Model!C26) — a service-level / discharge-permit limit</t>
  </si>
  <si>
    <t>Engine — why the Vertex Detector</t>
  </si>
  <si>
    <t>The percentile (chance) constraint makes the feasible region a thin, noisy boundary walled by an infinite</t>
  </si>
  <si>
    <t>penalty: any dose vector that violates the 95% toxicity limit is infeasible, so finite-difference gradient</t>
  </si>
  <si>
    <t>engines see a flat wall and stall. Method = Auto routes this integer + percentile-constrained model to the</t>
  </si>
  <si>
    <t>Vertex Detector, which samples vertices and walks the feasible edge to the least-cost dose plan.</t>
  </si>
  <si>
    <t>How to run</t>
  </si>
  <si>
    <t>1. ModelRisk ribbon → Optimizer (the saved task opens automatically).</t>
  </si>
  <si>
    <t>2. Press Start Optimization. 3. Read the optimal doses in B15:B20 and the cost in C25.</t>
  </si>
  <si>
    <t>Simulation: 1000 Monte-Carlo iterations per trial (needed for a stable 95th percentile).</t>
  </si>
  <si>
    <t>Glossary</t>
  </si>
  <si>
    <t>Antiscalant</t>
  </si>
  <si>
    <t>chemical that keeps dissolved minerals from precipitating on the membrane</t>
  </si>
  <si>
    <t>Clean-in-place</t>
  </si>
  <si>
    <t>chemical wash of a fouled membrane train; costly and interrupts production</t>
  </si>
  <si>
    <t>95th percentile</t>
  </si>
  <si>
    <t>the value the toxicity index stays below on 95% of simulated days</t>
  </si>
  <si>
    <t>Desalination Plant — Antiscalant Dosing under Scaling Uncertainty</t>
  </si>
  <si>
    <t>Set the antiscalant dose on each RO train to minimise expected cost while holding a 95% brine-toxicity limit.</t>
  </si>
  <si>
    <t>▒ Input (edit)</t>
  </si>
  <si>
    <t>▒ Output (sim)</t>
  </si>
  <si>
    <t>▒ Decision (adjustable)</t>
  </si>
  <si>
    <t>▒ Objective / key</t>
  </si>
  <si>
    <t>Plant parameters</t>
  </si>
  <si>
    <t>Scaling decay per dose unit  k</t>
  </si>
  <si>
    <t>Fouling threshold (scaling index)</t>
  </si>
  <si>
    <t>Antiscalant cost per dose unit ($/day)</t>
  </si>
  <si>
    <t>Membrane clean-in-place cost if fouled ($)</t>
  </si>
  <si>
    <t>Brine toxicity per dose unit (index)</t>
  </si>
  <si>
    <t>95%-tile toxicity limit</t>
  </si>
  <si>
    <t>Membrane trains (decision = integer dose 0..8)</t>
  </si>
  <si>
    <t>Train</t>
  </si>
  <si>
    <t>Dose (0-8)</t>
  </si>
  <si>
    <t>Feed salinity ×</t>
  </si>
  <si>
    <t>Scaling index</t>
  </si>
  <si>
    <t>Fouled clean $</t>
  </si>
  <si>
    <t>Toxicity</t>
  </si>
  <si>
    <t>Train 1</t>
  </si>
  <si>
    <t>Train 2</t>
  </si>
  <si>
    <t>Train 3</t>
  </si>
  <si>
    <t>Train 4</t>
  </si>
  <si>
    <t>Train 5</t>
  </si>
  <si>
    <t>Train 6</t>
  </si>
  <si>
    <t>Results</t>
  </si>
  <si>
    <t>Antiscalant cost ($/day)</t>
  </si>
  <si>
    <t>Expected clean cost ($/day)</t>
  </si>
  <si>
    <t>TOTAL cost ($/day)  — objective</t>
  </si>
  <si>
    <t>Brine toxicity index  — constraint</t>
  </si>
  <si>
    <t>{"format_version":"1.0","model":"Desalination antiscalant dosing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400,"maxTimeSeconds":300.0,"parameterTolerance":1.0,"toleranceUnit":1,"stagnationTrials":120,"stagnationDeviation":1e-06,"stagnationUnit":0,"stopOnError":false,"stopFormulaEnabled":false,"stopFormulaRef":""},"adj":{"variables":[{"cell":{"sheet":"Model","row":14,"col":1},"type":1,"min":0.0,"max":8.0,"groupIndex":-1,"label":"","discreteSet":[]},{"cell":{"sheet":"Model","row":15,"col":1},"type":1,"min":0.0,"max":8.0,"groupIndex":-1,"label":"","discreteSet":[]},{"cell":{"sheet":"Model","row":16,"col":1},"type":1,"min":0.0,"max":8.0,"groupIndex":-1,"label":"","discreteSet":[]},{"cell":{"sheet":"Model","row":17,"col":1},"type":1,"min":0.0,"max":8.0,"groupIndex":-1,"label":"","discreteSet":[]},{"cell":{"sheet":"Model","row":18,"col":1},"type":1,"min":0.0,"max":8.0,"groupIndex":-1,"label":"","discreteSet":[]},{"cell":{"sheet":"Model","row":19,"col":1},"type":1,"min":0.0,"max":8.0,"groupIndex":-1,"label":"","discreteSet":[]}],"groups":[]},"objectives":[{"name":"Min total cost","cell":{"sheet":"Model","row":24,"col":2},"stat":{"kind":0,"param1":0.0,"param2":0.0},"mode":1,"targetValue":0.0}],"constraints":[{"name":"P95 toxicity &lt;= 34","cell":{"sheet":"Model","row":25,"col":2},"stat":{"kind":7,"param1":0.95,"param2":0.0},"op":0,"rhsA":34.0,"rhsB":0.0,"formulaCellRef":"","type":0,"softWeight":1.0,"penaltyKind":0,"evalTime":0,"sixSigma":0,"precision":0.0}]}</t>
  </si>
  <si>
    <t>DSN Files Count:</t>
  </si>
  <si>
    <t>MROPTREPO/2.0</t>
  </si>
  <si>
    <t>{"format_version":"1.0","model":"Desalination antiscalant dosing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400,"maxTimeSeconds":300.0,"parameterTolerance":1.0,"toleranceUnit":1,"stagnationTrials":120,"stagnationDeviation":0.000001,"stagnationUnit":0,"stopOnError":false,"stopFormulaEnabled":false,"stopFormulaRef":""},"adj":{"variables":[{"cell":{"sheet":"Model","row":14,"col":1},"type":1,"min":0.0,"max":8.0,"groupIndex":-1,"label":"","discreteSet":[]},{"cell":{"sheet":"Model","row":15,"col":1},"type":1,"min":0.0,"max":8.0,"groupIndex":-1,"label":"","discreteSet":[]},{"cell":{"sheet":"Model","row":16,"col":1},"type":1,"min":0.0,"max":8.0,"groupIndex":-1,"label":"","discreteSet":[]},{"cell":{"sheet":"Model","row":17,"col":1},"type":1,"min":0.0,"max":8.0,"groupIndex":-1,"label":"","discreteSet":[]},{"cell":{"sheet":"Model","row":18,"col":1},"type":1,"min":0.0,"max":8.0,"groupIndex":-1,"label":"","discreteSet":[]},{"cell":{"sheet":"Model","row":19,"col":1},"type":1,"min":0.0,"max":8.0,"groupIndex":-1,"label":"","discreteSet":[]}],"groups":[]},"objectives":[{"name":"Min total cost","cell":{"sheet":"Model","row":24,"col":2},"stat":{"kind":0,"param1":0.0,"param2":0.0},"mode":1,"targetValue":0.0}],"constraints":[{"name":"P95 toxicity &lt;= 34","cell":{"sheet":"Model","row":25,"col":2},"stat":{"kind":7,"param1":0.95,"param2":0.0},"op":0,"rhsA":34.0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</si>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</sst>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3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29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8" spans="1:2" x14ac:dyDescent="0.55000000000000004">
      <c r="A8" s="7" t="s">
        <v>6</v>
      </c>
      <c r="B8" s="8"/>
    </row>
    <row r="10" spans="1:2" ht="15.75" customHeight="1" x14ac:dyDescent="0.6">
      <c r="A10" s="5" t="s">
        <v>7</v>
      </c>
      <c r="B10" s="6"/>
    </row>
    <row r="11" spans="1:2" x14ac:dyDescent="0.55000000000000004">
      <c r="A11" s="9" t="s">
        <v>8</v>
      </c>
      <c r="B11" s="10" t="s">
        <v>9</v>
      </c>
    </row>
    <row r="12" spans="1:2" x14ac:dyDescent="0.55000000000000004">
      <c r="A12" s="9" t="s">
        <v>10</v>
      </c>
      <c r="B12" s="10" t="s">
        <v>11</v>
      </c>
    </row>
    <row r="13" spans="1:2" x14ac:dyDescent="0.55000000000000004">
      <c r="A13" s="9" t="s">
        <v>12</v>
      </c>
      <c r="B13" s="10" t="s">
        <v>13</v>
      </c>
    </row>
    <row r="15" spans="1:2" ht="15.75" customHeight="1" x14ac:dyDescent="0.6">
      <c r="A15" s="5" t="s">
        <v>14</v>
      </c>
      <c r="B15" s="6"/>
    </row>
    <row r="16" spans="1:2" x14ac:dyDescent="0.55000000000000004">
      <c r="A16" s="7" t="s">
        <v>15</v>
      </c>
      <c r="B16" s="8"/>
    </row>
    <row r="17" spans="1:2" x14ac:dyDescent="0.55000000000000004">
      <c r="A17" s="7" t="s">
        <v>16</v>
      </c>
      <c r="B17" s="8"/>
    </row>
    <row r="18" spans="1:2" x14ac:dyDescent="0.55000000000000004">
      <c r="A18" s="7" t="s">
        <v>17</v>
      </c>
      <c r="B18" s="8"/>
    </row>
    <row r="19" spans="1:2" x14ac:dyDescent="0.55000000000000004">
      <c r="A19" s="7" t="s">
        <v>18</v>
      </c>
      <c r="B19" s="8"/>
    </row>
    <row r="21" spans="1:2" ht="15.75" customHeight="1" x14ac:dyDescent="0.6">
      <c r="A21" s="5" t="s">
        <v>19</v>
      </c>
      <c r="B21" s="6"/>
    </row>
    <row r="22" spans="1:2" x14ac:dyDescent="0.55000000000000004">
      <c r="A22" s="7" t="s">
        <v>20</v>
      </c>
      <c r="B22" s="8"/>
    </row>
    <row r="23" spans="1:2" x14ac:dyDescent="0.55000000000000004">
      <c r="A23" s="7" t="s">
        <v>21</v>
      </c>
      <c r="B23" s="8"/>
    </row>
    <row r="24" spans="1:2" x14ac:dyDescent="0.55000000000000004">
      <c r="A24" s="7" t="s">
        <v>22</v>
      </c>
      <c r="B24" s="8"/>
    </row>
    <row r="26" spans="1:2" ht="15.75" customHeight="1" x14ac:dyDescent="0.6">
      <c r="A26" s="5" t="s">
        <v>23</v>
      </c>
      <c r="B26" s="6"/>
    </row>
    <row r="27" spans="1:2" x14ac:dyDescent="0.55000000000000004">
      <c r="A27" s="9" t="s">
        <v>24</v>
      </c>
      <c r="B27" s="10" t="s">
        <v>25</v>
      </c>
    </row>
    <row r="28" spans="1:2" x14ac:dyDescent="0.55000000000000004">
      <c r="A28" s="9" t="s">
        <v>26</v>
      </c>
      <c r="B28" s="10" t="s">
        <v>27</v>
      </c>
    </row>
    <row r="29" spans="1:2" x14ac:dyDescent="0.55000000000000004">
      <c r="A29" s="9" t="s">
        <v>28</v>
      </c>
      <c r="B29" s="10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6"/>
  <sheetViews>
    <sheetView showGridLines="0" workbookViewId="0"/>
  </sheetViews>
  <sheetFormatPr defaultRowHeight="14.4" x14ac:dyDescent="0.55000000000000004"/>
  <cols>
    <col min="1" max="1" width="40" customWidth="1"/>
    <col min="2" max="6" width="15" customWidth="1"/>
  </cols>
  <sheetData>
    <row r="1" spans="1:8" ht="18.3" x14ac:dyDescent="0.7">
      <c r="A1" s="11" t="s">
        <v>30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31</v>
      </c>
    </row>
    <row r="3" spans="1:8" x14ac:dyDescent="0.55000000000000004">
      <c r="A3" s="13" t="s">
        <v>32</v>
      </c>
      <c r="C3" s="14" t="s">
        <v>33</v>
      </c>
      <c r="E3" s="15" t="s">
        <v>34</v>
      </c>
      <c r="G3" s="16" t="s">
        <v>35</v>
      </c>
    </row>
    <row r="5" spans="1:8" x14ac:dyDescent="0.55000000000000004">
      <c r="A5" s="17" t="s">
        <v>36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37</v>
      </c>
      <c r="C6" s="19">
        <v>0.28000000000000003</v>
      </c>
    </row>
    <row r="7" spans="1:8" x14ac:dyDescent="0.55000000000000004">
      <c r="A7" s="18" t="s">
        <v>38</v>
      </c>
      <c r="C7" s="19">
        <v>1.05</v>
      </c>
    </row>
    <row r="8" spans="1:8" x14ac:dyDescent="0.55000000000000004">
      <c r="A8" s="18" t="s">
        <v>39</v>
      </c>
      <c r="C8" s="20">
        <v>140</v>
      </c>
    </row>
    <row r="9" spans="1:8" x14ac:dyDescent="0.55000000000000004">
      <c r="A9" s="18" t="s">
        <v>40</v>
      </c>
      <c r="C9" s="20">
        <v>2600</v>
      </c>
    </row>
    <row r="10" spans="1:8" x14ac:dyDescent="0.55000000000000004">
      <c r="A10" s="18" t="s">
        <v>41</v>
      </c>
      <c r="C10" s="19">
        <v>1</v>
      </c>
    </row>
    <row r="11" spans="1:8" x14ac:dyDescent="0.55000000000000004">
      <c r="A11" s="18" t="s">
        <v>42</v>
      </c>
      <c r="C11" s="19">
        <v>34</v>
      </c>
    </row>
    <row r="13" spans="1:8" x14ac:dyDescent="0.55000000000000004">
      <c r="A13" s="17" t="s">
        <v>43</v>
      </c>
      <c r="B13" s="6"/>
      <c r="C13" s="6"/>
      <c r="D13" s="6"/>
      <c r="E13" s="6"/>
      <c r="F13" s="6"/>
      <c r="G13" s="6"/>
      <c r="H13" s="6"/>
    </row>
    <row r="14" spans="1:8" x14ac:dyDescent="0.55000000000000004">
      <c r="A14" s="21" t="s">
        <v>44</v>
      </c>
      <c r="B14" s="21" t="s">
        <v>45</v>
      </c>
      <c r="C14" s="21" t="s">
        <v>46</v>
      </c>
      <c r="D14" s="21" t="s">
        <v>47</v>
      </c>
      <c r="E14" s="21" t="s">
        <v>48</v>
      </c>
      <c r="F14" s="21" t="s">
        <v>49</v>
      </c>
    </row>
    <row r="15" spans="1:8" x14ac:dyDescent="0.55000000000000004">
      <c r="A15" s="18" t="s">
        <v>50</v>
      </c>
      <c r="B15" s="22">
        <v>3</v>
      </c>
      <c r="C15" s="23">
        <f ca="1">_xll.VoseLognormal(1,0.22)</f>
        <v>1.0570308692743091</v>
      </c>
      <c r="D15" s="23">
        <f t="shared" ref="D15:D20" ca="1" si="0">C15*EXP(-$C$6*B15)</f>
        <v>0.45633134985510709</v>
      </c>
      <c r="E15" s="24">
        <f t="shared" ref="E15:E20" ca="1" si="1">IF(D15&gt;$C$7,$C$9,0)</f>
        <v>0</v>
      </c>
      <c r="F15" s="23">
        <f ca="1">B15*$C$10+_xll.VoseNormal(0,1.4)</f>
        <v>2.3002992535116502</v>
      </c>
    </row>
    <row r="16" spans="1:8" x14ac:dyDescent="0.55000000000000004">
      <c r="A16" s="18" t="s">
        <v>51</v>
      </c>
      <c r="B16" s="22">
        <v>3</v>
      </c>
      <c r="C16" s="23">
        <f ca="1">_xll.VoseLognormal(1,0.22)</f>
        <v>0.83895266575286687</v>
      </c>
      <c r="D16" s="23">
        <f t="shared" ca="1" si="0"/>
        <v>0.36218469446439189</v>
      </c>
      <c r="E16" s="24">
        <f t="shared" ca="1" si="1"/>
        <v>0</v>
      </c>
      <c r="F16" s="23">
        <f ca="1">B16*$C$10+_xll.VoseNormal(0,1.4)</f>
        <v>2.8498684988509044</v>
      </c>
    </row>
    <row r="17" spans="1:8" x14ac:dyDescent="0.55000000000000004">
      <c r="A17" s="18" t="s">
        <v>52</v>
      </c>
      <c r="B17" s="22">
        <v>3</v>
      </c>
      <c r="C17" s="23">
        <f ca="1">_xll.VoseLognormal(1,0.22)</f>
        <v>1.1411177136855835</v>
      </c>
      <c r="D17" s="23">
        <f t="shared" ca="1" si="0"/>
        <v>0.4926325254693979</v>
      </c>
      <c r="E17" s="24">
        <f t="shared" ca="1" si="1"/>
        <v>0</v>
      </c>
      <c r="F17" s="23">
        <f ca="1">B17*$C$10+_xll.VoseNormal(0,1.4)</f>
        <v>5.0076266421826965</v>
      </c>
    </row>
    <row r="18" spans="1:8" x14ac:dyDescent="0.55000000000000004">
      <c r="A18" s="18" t="s">
        <v>53</v>
      </c>
      <c r="B18" s="22">
        <v>3</v>
      </c>
      <c r="C18" s="23">
        <f ca="1">_xll.VoseLognormal(1,0.22)</f>
        <v>0.99936874594945457</v>
      </c>
      <c r="D18" s="23">
        <f t="shared" ca="1" si="0"/>
        <v>0.43143800441250196</v>
      </c>
      <c r="E18" s="24">
        <f t="shared" ca="1" si="1"/>
        <v>0</v>
      </c>
      <c r="F18" s="23">
        <f ca="1">B18*$C$10+_xll.VoseNormal(0,1.4)</f>
        <v>2.6025227147847541</v>
      </c>
    </row>
    <row r="19" spans="1:8" x14ac:dyDescent="0.55000000000000004">
      <c r="A19" s="18" t="s">
        <v>54</v>
      </c>
      <c r="B19" s="22">
        <v>3</v>
      </c>
      <c r="C19" s="23">
        <f ca="1">_xll.VoseLognormal(1,0.22)</f>
        <v>0.73856805655619617</v>
      </c>
      <c r="D19" s="23">
        <f t="shared" ca="1" si="0"/>
        <v>0.31884760228387354</v>
      </c>
      <c r="E19" s="24">
        <f t="shared" ca="1" si="1"/>
        <v>0</v>
      </c>
      <c r="F19" s="23">
        <f ca="1">B19*$C$10+_xll.VoseNormal(0,1.4)</f>
        <v>2.7078259109015184</v>
      </c>
    </row>
    <row r="20" spans="1:8" x14ac:dyDescent="0.55000000000000004">
      <c r="A20" s="18" t="s">
        <v>55</v>
      </c>
      <c r="B20" s="22">
        <v>3</v>
      </c>
      <c r="C20" s="23">
        <f ca="1">_xll.VoseLognormal(1,0.22)</f>
        <v>1.325591301132659</v>
      </c>
      <c r="D20" s="23">
        <f t="shared" ca="1" si="0"/>
        <v>0.57227171446501501</v>
      </c>
      <c r="E20" s="24">
        <f t="shared" ca="1" si="1"/>
        <v>0</v>
      </c>
      <c r="F20" s="23">
        <f ca="1">B20*$C$10+_xll.VoseNormal(0,1.4)</f>
        <v>1.0442693168359032</v>
      </c>
    </row>
    <row r="22" spans="1:8" x14ac:dyDescent="0.55000000000000004">
      <c r="A22" s="17" t="s">
        <v>56</v>
      </c>
      <c r="B22" s="6"/>
      <c r="C22" s="6"/>
      <c r="D22" s="6"/>
      <c r="E22" s="6"/>
      <c r="F22" s="6"/>
      <c r="G22" s="6"/>
      <c r="H22" s="6"/>
    </row>
    <row r="23" spans="1:8" x14ac:dyDescent="0.55000000000000004">
      <c r="A23" s="25" t="s">
        <v>57</v>
      </c>
      <c r="C23" s="24">
        <f>SUM(B15:B20)*$C$8</f>
        <v>2520</v>
      </c>
    </row>
    <row r="24" spans="1:8" x14ac:dyDescent="0.55000000000000004">
      <c r="A24" s="25" t="s">
        <v>58</v>
      </c>
      <c r="C24" s="24">
        <f ca="1">SUM(E15:E20)</f>
        <v>0</v>
      </c>
    </row>
    <row r="25" spans="1:8" x14ac:dyDescent="0.55000000000000004">
      <c r="A25" s="25" t="s">
        <v>59</v>
      </c>
      <c r="C25" s="26">
        <f ca="1">_xll.VoseOutput("Total daily cost")+C23+C24</f>
        <v>2520</v>
      </c>
    </row>
    <row r="26" spans="1:8" x14ac:dyDescent="0.55000000000000004">
      <c r="A26" s="25" t="s">
        <v>60</v>
      </c>
      <c r="C26" s="23">
        <f ca="1">SUM(F15:F20)</f>
        <v>16.512412337067424</v>
      </c>
    </row>
  </sheetData>
  <pageMargins left="0.75" right="0.75" top="1" bottom="1" header="0.5" footer="0.5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2305FC45-1727-41F8-8D9D-404E33F91693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ModelRiskCharts!B3:B12</xm:f>
              <xm:sqref>C25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62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09EE-09D9-43F3-9A71-1D5D0F592D2E}">
  <sheetPr codeName="Sheet6"/>
  <dimension ref="B3:B12"/>
  <sheetViews>
    <sheetView workbookViewId="0"/>
  </sheetViews>
  <sheetFormatPr defaultRowHeight="14.4" x14ac:dyDescent="0.55000000000000004"/>
  <sheetData>
    <row r="3" spans="2:2" x14ac:dyDescent="0.55000000000000004">
      <c r="B3">
        <v>943</v>
      </c>
    </row>
    <row r="4" spans="2:2" x14ac:dyDescent="0.55000000000000004">
      <c r="B4">
        <v>0</v>
      </c>
    </row>
    <row r="5" spans="2:2" x14ac:dyDescent="0.55000000000000004">
      <c r="B5">
        <v>0</v>
      </c>
    </row>
    <row r="6" spans="2:2" x14ac:dyDescent="0.55000000000000004">
      <c r="B6">
        <v>0</v>
      </c>
    </row>
    <row r="7" spans="2:2" x14ac:dyDescent="0.55000000000000004">
      <c r="B7">
        <v>0</v>
      </c>
    </row>
    <row r="8" spans="2:2" x14ac:dyDescent="0.55000000000000004">
      <c r="B8">
        <v>0</v>
      </c>
    </row>
    <row r="9" spans="2:2" x14ac:dyDescent="0.55000000000000004">
      <c r="B9">
        <v>0</v>
      </c>
    </row>
    <row r="10" spans="2:2" x14ac:dyDescent="0.55000000000000004">
      <c r="B10">
        <v>0</v>
      </c>
    </row>
    <row r="11" spans="2:2" x14ac:dyDescent="0.55000000000000004">
      <c r="B11">
        <v>0</v>
      </c>
    </row>
    <row r="12" spans="2:2" x14ac:dyDescent="0.55000000000000004">
      <c r="B12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0CD4-24A8-4947-AA79-0A1424262FBB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7" t="s">
        <v>63</v>
      </c>
      <c r="B1">
        <v>0</v>
      </c>
      <c r="C1">
        <v>1</v>
      </c>
      <c r="D1">
        <v>1</v>
      </c>
      <c r="E1" s="27" t="s">
        <v>64</v>
      </c>
    </row>
    <row r="2" spans="1:5" x14ac:dyDescent="0.55000000000000004">
      <c r="A2">
        <v>1</v>
      </c>
      <c r="B2" s="27" t="s">
        <v>65</v>
      </c>
      <c r="C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3E37754A-067F-47D4-9CF3-1336CA6D4661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2026-07-09T11:44:24Z</dcterms:created>
  <dcterms:modified xsi:type="dcterms:W3CDTF">2026-08-14T06:45:37Z</dcterms:modified>
</cp:coreProperties>
</file>