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Old people dying" sheetId="1" r:id="rId1"/>
  </sheets>
  <definedNames>
    <definedName name="RiskAutoStopPercChange">1.5</definedName>
    <definedName name="RiskCollectDistributionSamples">0</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s>
  <calcPr fullCalcOnLoad="1"/>
</workbook>
</file>

<file path=xl/sharedStrings.xml><?xml version="1.0" encoding="utf-8"?>
<sst xmlns="http://schemas.openxmlformats.org/spreadsheetml/2006/main" count="22" uniqueCount="22">
  <si>
    <t xml:space="preserve">r </t>
  </si>
  <si>
    <t>Starting value</t>
  </si>
  <si>
    <t>Trend</t>
  </si>
  <si>
    <t>Number of weeks</t>
  </si>
  <si>
    <t>lambda(t)</t>
  </si>
  <si>
    <t>Trend(t)</t>
  </si>
  <si>
    <t>Week</t>
  </si>
  <si>
    <t>Probability that the law passes</t>
  </si>
  <si>
    <t>Impact coefficient</t>
  </si>
  <si>
    <t>most likely</t>
  </si>
  <si>
    <t>maximum</t>
  </si>
  <si>
    <t>minimum</t>
  </si>
  <si>
    <t>Passes?</t>
  </si>
  <si>
    <t>Week?</t>
  </si>
  <si>
    <t>Impact?</t>
  </si>
  <si>
    <t>Number of deaths</t>
  </si>
  <si>
    <t>Seasonality</t>
  </si>
  <si>
    <t>Economical factor</t>
  </si>
  <si>
    <t>Time series projection of events occurring randomly in time with seasonality</t>
  </si>
  <si>
    <t>Week of year law could be implemented:</t>
  </si>
  <si>
    <t>to</t>
  </si>
  <si>
    <r>
      <t xml:space="preserve">Technique: </t>
    </r>
    <r>
      <rPr>
        <sz val="10"/>
        <rFont val="Times New Roman"/>
        <family val="1"/>
      </rPr>
      <t>Time series Poisson model with trend and seasonality.</t>
    </r>
    <r>
      <rPr>
        <b/>
        <sz val="10"/>
        <rFont val="Times New Roman"/>
        <family val="1"/>
      </rPr>
      <t xml:space="preserve"> Problem:</t>
    </r>
    <r>
      <rPr>
        <sz val="10"/>
        <rFont val="Times New Roman"/>
        <family val="1"/>
      </rPr>
      <t xml:space="preserve"> An insurance company needs to model the number of old people deaths over the next 52 weeks period. The projection should include three factors: a) 5% annual downward trend due to the improvement of medical care, b) seasonality factor - higher probability of a death during summer and winter, c) economic factor - the country is expecting a sharp increase in pension in June if the law is passed through parliament which should help pensioners with heating and food, but the resultant reduction in the death rate is uncertain.</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</si>
</sst>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 numFmtId="184" formatCode="0.0000"/>
  </numFmts>
  <fonts count="51">
    <font>
      <sz val="10"/>
      <name val="Arial"/>
      <family val="0"/>
    </font>
    <font>
      <sz val="8"/>
      <name val="Arial"/>
      <family val="2"/>
    </font>
    <font>
      <b/>
      <sz val="10"/>
      <color indexed="10"/>
      <name val="Arial"/>
      <family val="2"/>
    </font>
    <font>
      <b/>
      <sz val="10"/>
      <color indexed="12"/>
      <name val="Arial"/>
      <family val="2"/>
    </font>
    <font>
      <b/>
      <sz val="10"/>
      <name val="Arial"/>
      <family val="2"/>
    </font>
    <font>
      <sz val="10"/>
      <color indexed="9"/>
      <name val="Arial"/>
      <family val="2"/>
    </font>
    <font>
      <sz val="12"/>
      <name val="Times New Roman"/>
      <family val="1"/>
    </font>
    <font>
      <sz val="10"/>
      <name val="Times New Roman"/>
      <family val="1"/>
    </font>
    <font>
      <b/>
      <sz val="10"/>
      <name val="Times New Roman"/>
      <family val="1"/>
    </font>
    <font>
      <sz val="10"/>
      <color indexed="10"/>
      <name val="Lucida Console"/>
      <family val="3"/>
    </font>
    <font>
      <sz val="16"/>
      <name val="Arial"/>
      <family val="2"/>
    </font>
    <font>
      <u val="single"/>
      <sz val="10"/>
      <color indexed="12"/>
      <name val="Arial"/>
      <family val="2"/>
    </font>
    <font>
      <u val="single"/>
      <sz val="10"/>
      <color indexed="36"/>
      <name val="Arial"/>
      <family val="2"/>
    </font>
    <font>
      <sz val="10"/>
      <color indexed="1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Arial"/>
      <family val="0"/>
    </font>
    <font>
      <sz val="8.9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mediu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6">
    <xf numFmtId="0" fontId="0" fillId="0" borderId="0" xfId="0" applyAlignment="1">
      <alignment/>
    </xf>
    <xf numFmtId="0" fontId="0" fillId="0" borderId="0" xfId="0" applyAlignment="1" applyProtection="1">
      <alignment/>
      <protection locked="0"/>
    </xf>
    <xf numFmtId="0" fontId="0" fillId="0" borderId="10" xfId="0" applyBorder="1" applyAlignment="1" applyProtection="1">
      <alignment/>
      <protection locked="0"/>
    </xf>
    <xf numFmtId="0" fontId="3" fillId="0" borderId="11" xfId="0" applyFont="1" applyBorder="1" applyAlignment="1" applyProtection="1">
      <alignment horizontal="center"/>
      <protection locked="0"/>
    </xf>
    <xf numFmtId="0" fontId="0" fillId="0" borderId="12" xfId="0" applyBorder="1" applyAlignment="1" applyProtection="1">
      <alignment/>
      <protection locked="0"/>
    </xf>
    <xf numFmtId="0" fontId="2" fillId="0" borderId="0" xfId="0" applyFont="1" applyAlignment="1" applyProtection="1">
      <alignment horizontal="center"/>
      <protection locked="0"/>
    </xf>
    <xf numFmtId="0" fontId="0" fillId="0" borderId="13" xfId="0" applyBorder="1" applyAlignment="1" applyProtection="1">
      <alignment/>
      <protection locked="0"/>
    </xf>
    <xf numFmtId="0" fontId="3" fillId="0" borderId="14" xfId="0" applyFont="1" applyBorder="1" applyAlignment="1" applyProtection="1">
      <alignment horizontal="center"/>
      <protection locked="0"/>
    </xf>
    <xf numFmtId="0" fontId="5" fillId="0" borderId="0" xfId="0" applyFont="1" applyAlignment="1" applyProtection="1">
      <alignment/>
      <protection hidden="1"/>
    </xf>
    <xf numFmtId="22" fontId="0" fillId="0" borderId="0" xfId="0" applyNumberFormat="1" applyAlignment="1" applyProtection="1">
      <alignment/>
      <protection locked="0"/>
    </xf>
    <xf numFmtId="0" fontId="0" fillId="0" borderId="0" xfId="0" applyBorder="1" applyAlignment="1" applyProtection="1">
      <alignment/>
      <protection locked="0"/>
    </xf>
    <xf numFmtId="0" fontId="3" fillId="0" borderId="0" xfId="0" applyFont="1" applyBorder="1" applyAlignment="1" applyProtection="1">
      <alignment horizontal="center"/>
      <protection locked="0"/>
    </xf>
    <xf numFmtId="0" fontId="6" fillId="0" borderId="0" xfId="0" applyFont="1" applyAlignment="1">
      <alignment/>
    </xf>
    <xf numFmtId="0" fontId="9" fillId="0" borderId="0" xfId="0" applyFont="1" applyAlignment="1" applyProtection="1">
      <alignment/>
      <protection hidden="1"/>
    </xf>
    <xf numFmtId="0" fontId="10" fillId="0" borderId="0" xfId="0" applyFont="1" applyAlignment="1" applyProtection="1">
      <alignment/>
      <protection locked="0"/>
    </xf>
    <xf numFmtId="9" fontId="3" fillId="0" borderId="15" xfId="0" applyNumberFormat="1"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4" fillId="33" borderId="19" xfId="0" applyFont="1" applyFill="1" applyBorder="1" applyAlignment="1" applyProtection="1">
      <alignment horizontal="center"/>
      <protection locked="0"/>
    </xf>
    <xf numFmtId="0" fontId="4" fillId="33" borderId="20" xfId="0" applyFont="1" applyFill="1" applyBorder="1" applyAlignment="1" applyProtection="1">
      <alignment horizontal="center"/>
      <protection locked="0"/>
    </xf>
    <xf numFmtId="0" fontId="4" fillId="33" borderId="21" xfId="0" applyFont="1" applyFill="1" applyBorder="1" applyAlignment="1" applyProtection="1">
      <alignment horizontal="center"/>
      <protection locked="0"/>
    </xf>
    <xf numFmtId="0" fontId="13" fillId="0" borderId="0"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14" fillId="0" borderId="23" xfId="0" applyFont="1" applyBorder="1" applyAlignment="1" applyProtection="1">
      <alignment horizontal="center"/>
      <protection locked="0"/>
    </xf>
    <xf numFmtId="0" fontId="4" fillId="33" borderId="20" xfId="0" applyFont="1" applyFill="1" applyBorder="1" applyAlignment="1" applyProtection="1">
      <alignment horizontal="center"/>
      <protection locked="0"/>
    </xf>
    <xf numFmtId="184" fontId="0" fillId="0" borderId="14" xfId="0" applyNumberFormat="1" applyFont="1" applyBorder="1" applyAlignment="1" applyProtection="1">
      <alignment horizontal="center"/>
      <protection locked="0"/>
    </xf>
    <xf numFmtId="9" fontId="0" fillId="0" borderId="0" xfId="0" applyNumberFormat="1" applyAlignment="1" applyProtection="1">
      <alignment/>
      <protection locked="0"/>
    </xf>
    <xf numFmtId="184" fontId="0" fillId="0" borderId="0" xfId="0" applyNumberFormat="1" applyFont="1" applyBorder="1" applyAlignment="1" applyProtection="1">
      <alignment horizontal="center"/>
      <protection locked="0"/>
    </xf>
    <xf numFmtId="0" fontId="0" fillId="0" borderId="0" xfId="0" applyAlignment="1" applyProtection="1">
      <alignment horizontal="center"/>
      <protection locked="0"/>
    </xf>
    <xf numFmtId="9" fontId="3" fillId="0" borderId="14" xfId="0" applyNumberFormat="1"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protection locked="0"/>
    </xf>
    <xf numFmtId="9" fontId="0" fillId="0" borderId="12" xfId="0" applyNumberFormat="1" applyBorder="1" applyAlignment="1" applyProtection="1">
      <alignment horizontal="center"/>
      <protection locked="0"/>
    </xf>
    <xf numFmtId="0" fontId="0" fillId="0" borderId="15" xfId="0" applyBorder="1" applyAlignment="1" applyProtection="1">
      <alignment/>
      <protection locked="0"/>
    </xf>
    <xf numFmtId="0" fontId="0" fillId="0" borderId="13" xfId="0" applyBorder="1" applyAlignment="1" applyProtection="1">
      <alignment horizontal="center"/>
      <protection locked="0"/>
    </xf>
    <xf numFmtId="9" fontId="0" fillId="0" borderId="14" xfId="59" applyFont="1" applyBorder="1" applyAlignment="1" applyProtection="1">
      <alignment/>
      <protection locked="0"/>
    </xf>
    <xf numFmtId="9" fontId="3" fillId="0" borderId="24" xfId="0" applyNumberFormat="1" applyFont="1" applyBorder="1" applyAlignment="1" applyProtection="1">
      <alignment horizontal="center"/>
      <protection locked="0"/>
    </xf>
    <xf numFmtId="0" fontId="0" fillId="0" borderId="25" xfId="0" applyBorder="1" applyAlignment="1" applyProtection="1">
      <alignment/>
      <protection locked="0"/>
    </xf>
    <xf numFmtId="0" fontId="0" fillId="33" borderId="26" xfId="0" applyFill="1" applyBorder="1" applyAlignment="1" applyProtection="1">
      <alignment horizontal="center"/>
      <protection locked="0"/>
    </xf>
    <xf numFmtId="0" fontId="0" fillId="33" borderId="27" xfId="0" applyFill="1" applyBorder="1" applyAlignment="1" applyProtection="1">
      <alignment horizontal="center"/>
      <protection locked="0"/>
    </xf>
    <xf numFmtId="0" fontId="13" fillId="0" borderId="28" xfId="0" applyFont="1" applyBorder="1" applyAlignment="1" applyProtection="1">
      <alignment horizontal="center"/>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30" xfId="0" applyBorder="1" applyAlignment="1" applyProtection="1">
      <alignment horizontal="center"/>
      <protection locked="0"/>
    </xf>
    <xf numFmtId="0" fontId="3" fillId="0" borderId="31" xfId="0" applyFont="1" applyBorder="1" applyAlignment="1" applyProtection="1">
      <alignment horizontal="center"/>
      <protection locked="0"/>
    </xf>
    <xf numFmtId="9" fontId="3" fillId="0" borderId="31" xfId="0" applyNumberFormat="1" applyFont="1" applyBorder="1" applyAlignment="1" applyProtection="1">
      <alignment horizontal="center"/>
      <protection locked="0"/>
    </xf>
    <xf numFmtId="0" fontId="8" fillId="34" borderId="10" xfId="0" applyFont="1" applyFill="1" applyBorder="1" applyAlignment="1">
      <alignment horizontal="left" vertical="center" wrapText="1"/>
    </xf>
    <xf numFmtId="0" fontId="8" fillId="34" borderId="32" xfId="0" applyFont="1" applyFill="1" applyBorder="1" applyAlignment="1">
      <alignment horizontal="left" vertical="center" wrapText="1"/>
    </xf>
    <xf numFmtId="0" fontId="8" fillId="34" borderId="11" xfId="0" applyFont="1" applyFill="1" applyBorder="1" applyAlignment="1">
      <alignment horizontal="left" vertical="center" wrapText="1"/>
    </xf>
    <xf numFmtId="0" fontId="8" fillId="34" borderId="12" xfId="0" applyFont="1" applyFill="1" applyBorder="1" applyAlignment="1">
      <alignment horizontal="left" vertical="center" wrapText="1"/>
    </xf>
    <xf numFmtId="0" fontId="8" fillId="34" borderId="0" xfId="0" applyFont="1" applyFill="1" applyBorder="1" applyAlignment="1">
      <alignment horizontal="left" vertical="center" wrapText="1"/>
    </xf>
    <xf numFmtId="0" fontId="8" fillId="34" borderId="15" xfId="0" applyFont="1" applyFill="1" applyBorder="1" applyAlignment="1">
      <alignment horizontal="left" vertical="center" wrapText="1"/>
    </xf>
    <xf numFmtId="0" fontId="8" fillId="34" borderId="13" xfId="0" applyFont="1" applyFill="1" applyBorder="1" applyAlignment="1">
      <alignment horizontal="left" vertical="center" wrapText="1"/>
    </xf>
    <xf numFmtId="0" fontId="8" fillId="34" borderId="33" xfId="0" applyFont="1" applyFill="1" applyBorder="1" applyAlignment="1">
      <alignment horizontal="left" vertical="center" wrapText="1"/>
    </xf>
    <xf numFmtId="0" fontId="8" fillId="34" borderId="14"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3075"/>
          <c:w val="0.95775"/>
          <c:h val="0.85225"/>
        </c:manualLayout>
      </c:layout>
      <c:scatterChart>
        <c:scatterStyle val="smoothMarker"/>
        <c:varyColors val="0"/>
        <c:ser>
          <c:idx val="1"/>
          <c:order val="0"/>
          <c:tx>
            <c:strRef>
              <c:f>'Old people dying'!$D$16</c:f>
              <c:strCache>
                <c:ptCount val="1"/>
                <c:pt idx="0">
                  <c:v>Seasonality</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'Old people dying'!$B$17:$B$68</c:f>
              <c:numCache/>
            </c:numRef>
          </c:xVal>
          <c:yVal>
            <c:numRef>
              <c:f>'Old people dying'!$D$17:$D$68</c:f>
              <c:numCache/>
            </c:numRef>
          </c:yVal>
          <c:smooth val="1"/>
        </c:ser>
        <c:ser>
          <c:idx val="2"/>
          <c:order val="1"/>
          <c:tx>
            <c:strRef>
              <c:f>'Old people dying'!$E$16</c:f>
              <c:strCache>
                <c:ptCount val="1"/>
                <c:pt idx="0">
                  <c:v>Economical factor</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'Old people dying'!$B$17:$B$68</c:f>
              <c:numCache/>
            </c:numRef>
          </c:xVal>
          <c:yVal>
            <c:numRef>
              <c:f>'Old people dying'!$E$17:$E$68</c:f>
              <c:numCache/>
            </c:numRef>
          </c:yVal>
          <c:smooth val="1"/>
        </c:ser>
        <c:axId val="14647305"/>
        <c:axId val="38109662"/>
      </c:scatterChart>
      <c:valAx>
        <c:axId val="14647305"/>
        <c:scaling>
          <c:orientation val="minMax"/>
        </c:scaling>
        <c:axPos val="b"/>
        <c:delete val="0"/>
        <c:numFmt formatCode="General" sourceLinked="1"/>
        <c:majorTickMark val="out"/>
        <c:minorTickMark val="none"/>
        <c:tickLblPos val="nextTo"/>
        <c:spPr>
          <a:ln w="3175">
            <a:solidFill>
              <a:srgbClr val="000000"/>
            </a:solidFill>
          </a:ln>
        </c:spPr>
        <c:crossAx val="38109662"/>
        <c:crosses val="autoZero"/>
        <c:crossBetween val="midCat"/>
        <c:dispUnits/>
      </c:valAx>
      <c:valAx>
        <c:axId val="381096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647305"/>
        <c:crosses val="autoZero"/>
        <c:crossBetween val="midCat"/>
        <c:dispUnits/>
      </c:valAx>
      <c:spPr>
        <a:solidFill>
          <a:srgbClr val="C0C0C0"/>
        </a:solidFill>
        <a:ln w="12700">
          <a:solidFill>
            <a:srgbClr val="808080"/>
          </a:solidFill>
        </a:ln>
      </c:spPr>
    </c:plotArea>
    <c:legend>
      <c:legendPos val="b"/>
      <c:layout>
        <c:manualLayout>
          <c:xMode val="edge"/>
          <c:yMode val="edge"/>
          <c:x val="0.26475"/>
          <c:y val="0.917"/>
          <c:w val="0.51475"/>
          <c:h val="0.070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305"/>
          <c:w val="0.95775"/>
          <c:h val="0.8535"/>
        </c:manualLayout>
      </c:layout>
      <c:scatterChart>
        <c:scatterStyle val="smoothMarker"/>
        <c:varyColors val="0"/>
        <c:ser>
          <c:idx val="0"/>
          <c:order val="0"/>
          <c:tx>
            <c:strRef>
              <c:f>'Old people dying'!$C$16</c:f>
              <c:strCache>
                <c:ptCount val="1"/>
                <c:pt idx="0">
                  <c:v>Trend(t)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'Old people dying'!$B$17:$B$68</c:f>
              <c:numCache/>
            </c:numRef>
          </c:xVal>
          <c:yVal>
            <c:numRef>
              <c:f>'Old people dying'!$C$17:$C$68</c:f>
              <c:numCache/>
            </c:numRef>
          </c:yVal>
          <c:smooth val="1"/>
        </c:ser>
        <c:ser>
          <c:idx val="1"/>
          <c:order val="1"/>
          <c:tx>
            <c:strRef>
              <c:f>'Old people dying'!$F$16</c:f>
              <c:strCache>
                <c:ptCount val="1"/>
                <c:pt idx="0">
                  <c:v>lambda(t)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'Old people dying'!$B$17:$B$68</c:f>
              <c:numCache/>
            </c:numRef>
          </c:xVal>
          <c:yVal>
            <c:numRef>
              <c:f>'Old people dying'!$F$17:$F$68</c:f>
              <c:numCache/>
            </c:numRef>
          </c:yVal>
          <c:smooth val="1"/>
        </c:ser>
        <c:ser>
          <c:idx val="2"/>
          <c:order val="2"/>
          <c:tx>
            <c:strRef>
              <c:f>'Old people dying'!$G$16</c:f>
              <c:strCache>
                <c:ptCount val="1"/>
                <c:pt idx="0">
                  <c:v>Number of deaths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'Old people dying'!$B$17:$B$68</c:f>
              <c:numCache/>
            </c:numRef>
          </c:xVal>
          <c:yVal>
            <c:numRef>
              <c:f>'Old people dying'!$G$17:$G$68</c:f>
              <c:numCache/>
            </c:numRef>
          </c:yVal>
          <c:smooth val="1"/>
        </c:ser>
        <c:axId val="6546167"/>
        <c:axId val="11402532"/>
      </c:scatterChart>
      <c:valAx>
        <c:axId val="6546167"/>
        <c:scaling>
          <c:orientation val="minMax"/>
        </c:scaling>
        <c:axPos val="b"/>
        <c:delete val="0"/>
        <c:numFmt formatCode="General" sourceLinked="1"/>
        <c:majorTickMark val="out"/>
        <c:minorTickMark val="none"/>
        <c:tickLblPos val="nextTo"/>
        <c:spPr>
          <a:ln w="3175">
            <a:solidFill>
              <a:srgbClr val="000000"/>
            </a:solidFill>
          </a:ln>
        </c:spPr>
        <c:crossAx val="11402532"/>
        <c:crosses val="autoZero"/>
        <c:crossBetween val="midCat"/>
        <c:dispUnits/>
      </c:valAx>
      <c:valAx>
        <c:axId val="11402532"/>
        <c:scaling>
          <c:orientation val="minMax"/>
          <c:max val="4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46167"/>
        <c:crosses val="autoZero"/>
        <c:crossBetween val="midCat"/>
        <c:dispUnits/>
      </c:valAx>
      <c:spPr>
        <a:solidFill>
          <a:srgbClr val="C0C0C0"/>
        </a:solidFill>
        <a:ln w="12700">
          <a:solidFill>
            <a:srgbClr val="808080"/>
          </a:solidFill>
        </a:ln>
      </c:spPr>
    </c:plotArea>
    <c:legend>
      <c:legendPos val="b"/>
      <c:layout>
        <c:manualLayout>
          <c:xMode val="edge"/>
          <c:yMode val="edge"/>
          <c:x val="0.2035"/>
          <c:y val="0.9175"/>
          <c:w val="0.644"/>
          <c:h val="0.0702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34</xdr:row>
      <xdr:rowOff>104775</xdr:rowOff>
    </xdr:from>
    <xdr:to>
      <xdr:col>14</xdr:col>
      <xdr:colOff>190500</xdr:colOff>
      <xdr:row>54</xdr:row>
      <xdr:rowOff>47625</xdr:rowOff>
    </xdr:to>
    <xdr:graphicFrame>
      <xdr:nvGraphicFramePr>
        <xdr:cNvPr id="1" name="Chart 19"/>
        <xdr:cNvGraphicFramePr/>
      </xdr:nvGraphicFramePr>
      <xdr:xfrm>
        <a:off x="6362700" y="6419850"/>
        <a:ext cx="4581525" cy="3181350"/>
      </xdr:xfrm>
      <a:graphic>
        <a:graphicData uri="http://schemas.openxmlformats.org/drawingml/2006/chart">
          <c:chart xmlns:c="http://schemas.openxmlformats.org/drawingml/2006/chart" r:id="rId1"/>
        </a:graphicData>
      </a:graphic>
    </xdr:graphicFrame>
    <xdr:clientData/>
  </xdr:twoCellAnchor>
  <xdr:twoCellAnchor>
    <xdr:from>
      <xdr:col>7</xdr:col>
      <xdr:colOff>66675</xdr:colOff>
      <xdr:row>14</xdr:row>
      <xdr:rowOff>85725</xdr:rowOff>
    </xdr:from>
    <xdr:to>
      <xdr:col>14</xdr:col>
      <xdr:colOff>190500</xdr:colOff>
      <xdr:row>34</xdr:row>
      <xdr:rowOff>47625</xdr:rowOff>
    </xdr:to>
    <xdr:graphicFrame>
      <xdr:nvGraphicFramePr>
        <xdr:cNvPr id="2" name="Chart 20"/>
        <xdr:cNvGraphicFramePr/>
      </xdr:nvGraphicFramePr>
      <xdr:xfrm>
        <a:off x="6362700" y="3162300"/>
        <a:ext cx="4581525" cy="32004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76200</xdr:colOff>
      <xdr:row>0</xdr:row>
      <xdr:rowOff>95250</xdr:rowOff>
    </xdr:from>
    <xdr:to>
      <xdr:col>3</xdr:col>
      <xdr:colOff>800100</xdr:colOff>
      <xdr:row>2</xdr:row>
      <xdr:rowOff>28575</xdr:rowOff>
    </xdr:to>
    <xdr:pic>
      <xdr:nvPicPr>
        <xdr:cNvPr id="3" name="Picture 4" descr="vose software logo.bmp"/>
        <xdr:cNvPicPr preferRelativeResize="1">
          <a:picLocks noChangeAspect="1"/>
        </xdr:cNvPicPr>
      </xdr:nvPicPr>
      <xdr:blipFill>
        <a:blip r:embed="rId3"/>
        <a:stretch>
          <a:fillRect/>
        </a:stretch>
      </xdr:blipFill>
      <xdr:spPr>
        <a:xfrm>
          <a:off x="76200" y="95250"/>
          <a:ext cx="2428875" cy="819150"/>
        </a:xfrm>
        <a:prstGeom prst="rect">
          <a:avLst/>
        </a:prstGeom>
        <a:noFill/>
        <a:ln w="3175" cmpd="sng">
          <a:solidFill>
            <a:srgbClr val="17375E"/>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L68"/>
  <sheetViews>
    <sheetView tabSelected="1" zoomScalePageLayoutView="0" workbookViewId="0" topLeftCell="A1">
      <selection activeCell="E25" sqref="E25"/>
    </sheetView>
  </sheetViews>
  <sheetFormatPr defaultColWidth="9.140625" defaultRowHeight="12.75"/>
  <cols>
    <col min="1" max="1" width="3.00390625" style="1" bestFit="1" customWidth="1"/>
    <col min="2" max="2" width="14.8515625" style="1" customWidth="1"/>
    <col min="3" max="3" width="7.7109375" style="1" customWidth="1"/>
    <col min="4" max="4" width="12.421875" style="1" bestFit="1" customWidth="1"/>
    <col min="5" max="5" width="29.28125" style="1" customWidth="1"/>
    <col min="6" max="6" width="10.140625" style="1" customWidth="1"/>
    <col min="7" max="7" width="17.00390625" style="1" customWidth="1"/>
    <col min="8" max="8" width="9.421875" style="1" customWidth="1"/>
    <col min="9" max="9" width="8.00390625" style="1" bestFit="1" customWidth="1"/>
    <col min="10" max="10" width="11.8515625" style="1" bestFit="1" customWidth="1"/>
    <col min="11" max="11" width="10.140625" style="1" bestFit="1" customWidth="1"/>
    <col min="12" max="16384" width="9.140625" style="1" customWidth="1"/>
  </cols>
  <sheetData>
    <row r="1" ht="12.75"/>
    <row r="2" ht="57" customHeight="1">
      <c r="E2" s="14" t="s">
        <v>18</v>
      </c>
    </row>
    <row r="3" ht="17.25" customHeight="1" thickBot="1">
      <c r="E3" s="12"/>
    </row>
    <row r="4" spans="2:11" ht="12.75" customHeight="1">
      <c r="B4" s="47" t="s">
        <v>21</v>
      </c>
      <c r="C4" s="48"/>
      <c r="D4" s="48"/>
      <c r="E4" s="48"/>
      <c r="F4" s="48"/>
      <c r="G4" s="48"/>
      <c r="H4" s="48"/>
      <c r="I4" s="48"/>
      <c r="J4" s="48"/>
      <c r="K4" s="49"/>
    </row>
    <row r="5" spans="2:11" ht="12.75" customHeight="1">
      <c r="B5" s="50"/>
      <c r="C5" s="51"/>
      <c r="D5" s="51"/>
      <c r="E5" s="51"/>
      <c r="F5" s="51"/>
      <c r="G5" s="51"/>
      <c r="H5" s="51"/>
      <c r="I5" s="51"/>
      <c r="J5" s="51"/>
      <c r="K5" s="52"/>
    </row>
    <row r="6" spans="2:11" ht="23.25" customHeight="1">
      <c r="B6" s="50"/>
      <c r="C6" s="51"/>
      <c r="D6" s="51"/>
      <c r="E6" s="51"/>
      <c r="F6" s="51"/>
      <c r="G6" s="51"/>
      <c r="H6" s="51"/>
      <c r="I6" s="51"/>
      <c r="J6" s="51"/>
      <c r="K6" s="52"/>
    </row>
    <row r="7" spans="2:11" ht="12.75" customHeight="1" thickBot="1">
      <c r="B7" s="53"/>
      <c r="C7" s="54"/>
      <c r="D7" s="54"/>
      <c r="E7" s="54"/>
      <c r="F7" s="54"/>
      <c r="G7" s="54"/>
      <c r="H7" s="54"/>
      <c r="I7" s="54"/>
      <c r="J7" s="54"/>
      <c r="K7" s="55"/>
    </row>
    <row r="8" ht="13.5" thickBot="1">
      <c r="A8" s="8"/>
    </row>
    <row r="9" spans="1:12" ht="13.5" thickBot="1">
      <c r="A9" s="9"/>
      <c r="B9" s="2" t="s">
        <v>1</v>
      </c>
      <c r="C9" s="3">
        <v>250</v>
      </c>
      <c r="D9" s="13"/>
      <c r="E9" s="2" t="s">
        <v>7</v>
      </c>
      <c r="F9" s="46">
        <v>0.7</v>
      </c>
      <c r="G9" s="29"/>
      <c r="K9" s="31" t="s">
        <v>12</v>
      </c>
      <c r="L9" s="32">
        <f>_XLL.VOSEBINOMIAL(1,F9)</f>
        <v>0</v>
      </c>
    </row>
    <row r="10" spans="2:12" ht="13.5" thickBot="1">
      <c r="B10" s="4" t="s">
        <v>2</v>
      </c>
      <c r="C10" s="15">
        <v>-0.05</v>
      </c>
      <c r="E10" s="42" t="s">
        <v>19</v>
      </c>
      <c r="F10" s="43"/>
      <c r="G10" s="45">
        <v>23</v>
      </c>
      <c r="H10" s="44" t="s">
        <v>20</v>
      </c>
      <c r="I10" s="45">
        <v>26</v>
      </c>
      <c r="K10" s="33" t="s">
        <v>13</v>
      </c>
      <c r="L10" s="34">
        <f>_XLL.VOSESTEPUNIFORM(G10,I10)</f>
        <v>25</v>
      </c>
    </row>
    <row r="11" spans="2:12" ht="13.5" thickBot="1">
      <c r="B11" s="6" t="s">
        <v>3</v>
      </c>
      <c r="C11" s="7">
        <v>52</v>
      </c>
      <c r="F11" s="5"/>
      <c r="G11" s="29"/>
      <c r="K11" s="35" t="s">
        <v>14</v>
      </c>
      <c r="L11" s="36">
        <f>_XLL.VOSEPERT(MIN(F14,H14),G14,MAX(H14,F14))</f>
        <v>-0.08805666990044</v>
      </c>
    </row>
    <row r="12" spans="2:3" ht="13.5" thickBot="1">
      <c r="B12" s="6" t="s">
        <v>0</v>
      </c>
      <c r="C12" s="26">
        <f>(1+C10)^(1/C11)-1</f>
        <v>-0.0009859231655185985</v>
      </c>
    </row>
    <row r="13" spans="2:8" ht="12.75">
      <c r="B13" s="10"/>
      <c r="C13" s="28"/>
      <c r="E13" s="38"/>
      <c r="F13" s="39" t="s">
        <v>11</v>
      </c>
      <c r="G13" s="39" t="s">
        <v>9</v>
      </c>
      <c r="H13" s="40" t="s">
        <v>10</v>
      </c>
    </row>
    <row r="14" spans="2:8" ht="13.5" thickBot="1">
      <c r="B14" s="10"/>
      <c r="C14" s="28"/>
      <c r="E14" s="6" t="s">
        <v>8</v>
      </c>
      <c r="F14" s="37">
        <v>-0.05</v>
      </c>
      <c r="G14" s="37">
        <v>-0.1</v>
      </c>
      <c r="H14" s="30">
        <v>-0.15</v>
      </c>
    </row>
    <row r="15" spans="2:3" ht="12.75">
      <c r="B15" s="10"/>
      <c r="C15" s="11"/>
    </row>
    <row r="16" spans="2:7" ht="12.75">
      <c r="B16" s="19" t="s">
        <v>6</v>
      </c>
      <c r="C16" s="20" t="s">
        <v>5</v>
      </c>
      <c r="D16" s="21" t="s">
        <v>16</v>
      </c>
      <c r="E16" s="20" t="s">
        <v>17</v>
      </c>
      <c r="F16" s="25" t="s">
        <v>4</v>
      </c>
      <c r="G16" s="20" t="s">
        <v>15</v>
      </c>
    </row>
    <row r="17" spans="2:7" ht="12.75">
      <c r="B17" s="16">
        <v>1</v>
      </c>
      <c r="C17" s="17">
        <f>C9</f>
        <v>250</v>
      </c>
      <c r="D17" s="22">
        <v>1.72</v>
      </c>
      <c r="E17" s="17">
        <f>1</f>
        <v>1</v>
      </c>
      <c r="F17" s="17">
        <f>C17*D17*E17</f>
        <v>430</v>
      </c>
      <c r="G17" s="23">
        <f>_XLL.VOSEPOISSON(F17)</f>
        <v>428</v>
      </c>
    </row>
    <row r="18" spans="2:7" ht="12.75">
      <c r="B18" s="16">
        <v>2</v>
      </c>
      <c r="C18" s="17">
        <f aca="true" t="shared" si="0" ref="C18:C49">C17*(1+$C$12)</f>
        <v>249.75351920862036</v>
      </c>
      <c r="D18" s="22">
        <v>1.68</v>
      </c>
      <c r="E18" s="17">
        <f aca="true" t="shared" si="1" ref="E18:E49">IF(E17&lt;1,E17,IF($L$9=0,1,IF(B18&lt;&gt;$L$10,1,1+$L$11)))</f>
        <v>1</v>
      </c>
      <c r="F18" s="17">
        <f aca="true" t="shared" si="2" ref="F18:F68">C18*D18*E18</f>
        <v>419.5859122704822</v>
      </c>
      <c r="G18" s="23">
        <f>_XLL.VOSEPOISSON(F18)</f>
        <v>455</v>
      </c>
    </row>
    <row r="19" spans="2:7" ht="12.75">
      <c r="B19" s="16">
        <v>3</v>
      </c>
      <c r="C19" s="17">
        <f t="shared" si="0"/>
        <v>249.50728142836277</v>
      </c>
      <c r="D19" s="22">
        <v>1.68</v>
      </c>
      <c r="E19" s="17">
        <f t="shared" si="1"/>
        <v>1</v>
      </c>
      <c r="F19" s="17">
        <f t="shared" si="2"/>
        <v>419.17223279964946</v>
      </c>
      <c r="G19" s="23">
        <f>_XLL.VOSEPOISSON(F19)</f>
        <v>414</v>
      </c>
    </row>
    <row r="20" spans="2:7" ht="12.75">
      <c r="B20" s="16">
        <v>4</v>
      </c>
      <c r="C20" s="17">
        <f t="shared" si="0"/>
        <v>249.26128641963697</v>
      </c>
      <c r="D20" s="22">
        <v>1.55</v>
      </c>
      <c r="E20" s="17">
        <f t="shared" si="1"/>
        <v>1</v>
      </c>
      <c r="F20" s="17">
        <f t="shared" si="2"/>
        <v>386.35499395043735</v>
      </c>
      <c r="G20" s="23">
        <f>_XLL.VOSEPOISSON(F20)</f>
        <v>377</v>
      </c>
    </row>
    <row r="21" spans="2:7" ht="12.75">
      <c r="B21" s="16">
        <v>5</v>
      </c>
      <c r="C21" s="17">
        <f t="shared" si="0"/>
        <v>249.01553394308888</v>
      </c>
      <c r="D21" s="22">
        <v>1.35</v>
      </c>
      <c r="E21" s="17">
        <f t="shared" si="1"/>
        <v>1</v>
      </c>
      <c r="F21" s="17">
        <f t="shared" si="2"/>
        <v>336.17097082317</v>
      </c>
      <c r="G21" s="23">
        <f>_XLL.VOSEPOISSON(F21)</f>
        <v>317</v>
      </c>
    </row>
    <row r="22" spans="2:11" ht="12.75">
      <c r="B22" s="16">
        <v>6</v>
      </c>
      <c r="C22" s="17">
        <f t="shared" si="0"/>
        <v>248.7700237596004</v>
      </c>
      <c r="D22" s="22">
        <v>1.24</v>
      </c>
      <c r="E22" s="17">
        <f t="shared" si="1"/>
        <v>1</v>
      </c>
      <c r="F22" s="17">
        <f t="shared" si="2"/>
        <v>308.4748294619045</v>
      </c>
      <c r="G22" s="23">
        <f>_XLL.VOSEPOISSON(F22)</f>
        <v>277</v>
      </c>
      <c r="K22" s="27"/>
    </row>
    <row r="23" spans="2:7" ht="12.75">
      <c r="B23" s="16">
        <v>7</v>
      </c>
      <c r="C23" s="17">
        <f t="shared" si="0"/>
        <v>248.5247556302892</v>
      </c>
      <c r="D23" s="22">
        <v>1.11</v>
      </c>
      <c r="E23" s="17">
        <f t="shared" si="1"/>
        <v>1</v>
      </c>
      <c r="F23" s="17">
        <f t="shared" si="2"/>
        <v>275.86247874962106</v>
      </c>
      <c r="G23" s="23">
        <f>_XLL.VOSEPOISSON(F23)</f>
        <v>298</v>
      </c>
    </row>
    <row r="24" spans="2:7" ht="12.75">
      <c r="B24" s="16">
        <v>8</v>
      </c>
      <c r="C24" s="17">
        <f t="shared" si="0"/>
        <v>248.27972931650845</v>
      </c>
      <c r="D24" s="22">
        <v>0.86</v>
      </c>
      <c r="E24" s="17">
        <f t="shared" si="1"/>
        <v>1</v>
      </c>
      <c r="F24" s="17">
        <f t="shared" si="2"/>
        <v>213.52056721219728</v>
      </c>
      <c r="G24" s="23">
        <f>_XLL.VOSEPOISSON(F24)</f>
        <v>217</v>
      </c>
    </row>
    <row r="25" spans="2:7" ht="12.75">
      <c r="B25" s="16">
        <v>9</v>
      </c>
      <c r="C25" s="17">
        <f t="shared" si="0"/>
        <v>248.0349445798466</v>
      </c>
      <c r="D25" s="22">
        <v>0.71</v>
      </c>
      <c r="E25" s="17">
        <f t="shared" si="1"/>
        <v>1</v>
      </c>
      <c r="F25" s="17">
        <f t="shared" si="2"/>
        <v>176.10481065169108</v>
      </c>
      <c r="G25" s="23">
        <f>_XLL.VOSEPOISSON(F25)</f>
        <v>208</v>
      </c>
    </row>
    <row r="26" spans="2:7" ht="12.75">
      <c r="B26" s="16">
        <v>10</v>
      </c>
      <c r="C26" s="17">
        <f t="shared" si="0"/>
        <v>247.79040118212723</v>
      </c>
      <c r="D26" s="22">
        <v>0.48</v>
      </c>
      <c r="E26" s="17">
        <f t="shared" si="1"/>
        <v>1</v>
      </c>
      <c r="F26" s="17">
        <f t="shared" si="2"/>
        <v>118.93939256742107</v>
      </c>
      <c r="G26" s="23">
        <f>_XLL.VOSEPOISSON(F26)</f>
        <v>121</v>
      </c>
    </row>
    <row r="27" spans="2:7" ht="12.75">
      <c r="B27" s="16">
        <v>11</v>
      </c>
      <c r="C27" s="17">
        <f t="shared" si="0"/>
        <v>247.5460988854086</v>
      </c>
      <c r="D27" s="22">
        <v>0.49</v>
      </c>
      <c r="E27" s="17">
        <f t="shared" si="1"/>
        <v>1</v>
      </c>
      <c r="F27" s="17">
        <f t="shared" si="2"/>
        <v>121.29758845385022</v>
      </c>
      <c r="G27" s="23">
        <f>_XLL.VOSEPOISSON(F27)</f>
        <v>110</v>
      </c>
    </row>
    <row r="28" spans="2:7" ht="12.75">
      <c r="B28" s="16">
        <v>12</v>
      </c>
      <c r="C28" s="17">
        <f t="shared" si="0"/>
        <v>247.30203745198372</v>
      </c>
      <c r="D28" s="22">
        <v>0.48</v>
      </c>
      <c r="E28" s="17">
        <f t="shared" si="1"/>
        <v>1</v>
      </c>
      <c r="F28" s="17">
        <f t="shared" si="2"/>
        <v>118.70497797695218</v>
      </c>
      <c r="G28" s="23">
        <f>_XLL.VOSEPOISSON(F28)</f>
        <v>120</v>
      </c>
    </row>
    <row r="29" spans="2:7" ht="12.75">
      <c r="B29" s="16">
        <v>13</v>
      </c>
      <c r="C29" s="17">
        <f t="shared" si="0"/>
        <v>247.05821664437985</v>
      </c>
      <c r="D29" s="22">
        <v>0.59</v>
      </c>
      <c r="E29" s="17">
        <f t="shared" si="1"/>
        <v>1</v>
      </c>
      <c r="F29" s="17">
        <f t="shared" si="2"/>
        <v>145.7643478201841</v>
      </c>
      <c r="G29" s="23">
        <f>_XLL.VOSEPOISSON(F29)</f>
        <v>164</v>
      </c>
    </row>
    <row r="30" spans="2:7" ht="12.75">
      <c r="B30" s="16">
        <v>14</v>
      </c>
      <c r="C30" s="17">
        <f t="shared" si="0"/>
        <v>246.81463622535844</v>
      </c>
      <c r="D30" s="22">
        <v>0.53</v>
      </c>
      <c r="E30" s="17">
        <f t="shared" si="1"/>
        <v>1</v>
      </c>
      <c r="F30" s="17">
        <f t="shared" si="2"/>
        <v>130.81175719943997</v>
      </c>
      <c r="G30" s="23">
        <f>_XLL.VOSEPOISSON(F30)</f>
        <v>132</v>
      </c>
    </row>
    <row r="31" spans="2:7" ht="12.75">
      <c r="B31" s="16">
        <v>15</v>
      </c>
      <c r="C31" s="17">
        <f t="shared" si="0"/>
        <v>246.57129595791483</v>
      </c>
      <c r="D31" s="22">
        <v>0.49</v>
      </c>
      <c r="E31" s="17">
        <f t="shared" si="1"/>
        <v>1</v>
      </c>
      <c r="F31" s="17">
        <f t="shared" si="2"/>
        <v>120.81993501937826</v>
      </c>
      <c r="G31" s="23">
        <f>_XLL.VOSEPOISSON(F31)</f>
        <v>113</v>
      </c>
    </row>
    <row r="32" spans="2:7" ht="12.75">
      <c r="B32" s="16">
        <v>16</v>
      </c>
      <c r="C32" s="17">
        <f t="shared" si="0"/>
        <v>246.32819560527798</v>
      </c>
      <c r="D32" s="22">
        <v>0.49</v>
      </c>
      <c r="E32" s="17">
        <f t="shared" si="1"/>
        <v>1</v>
      </c>
      <c r="F32" s="17">
        <f t="shared" si="2"/>
        <v>120.70081584658621</v>
      </c>
      <c r="G32" s="23">
        <f>_XLL.VOSEPOISSON(F32)</f>
        <v>113</v>
      </c>
    </row>
    <row r="33" spans="2:7" ht="12.75">
      <c r="B33" s="16">
        <v>17</v>
      </c>
      <c r="C33" s="17">
        <f t="shared" si="0"/>
        <v>246.08533493091034</v>
      </c>
      <c r="D33" s="22">
        <v>0.58</v>
      </c>
      <c r="E33" s="17">
        <f t="shared" si="1"/>
        <v>1</v>
      </c>
      <c r="F33" s="17">
        <f t="shared" si="2"/>
        <v>142.72949425992798</v>
      </c>
      <c r="G33" s="23">
        <f>_XLL.VOSEPOISSON(F33)</f>
        <v>129</v>
      </c>
    </row>
    <row r="34" spans="2:7" ht="12.75">
      <c r="B34" s="16">
        <v>18</v>
      </c>
      <c r="C34" s="17">
        <f t="shared" si="0"/>
        <v>245.84271369850754</v>
      </c>
      <c r="D34" s="22">
        <v>0.79</v>
      </c>
      <c r="E34" s="17">
        <f t="shared" si="1"/>
        <v>1</v>
      </c>
      <c r="F34" s="17">
        <f t="shared" si="2"/>
        <v>194.21574382182095</v>
      </c>
      <c r="G34" s="23">
        <f>_XLL.VOSEPOISSON(F34)</f>
        <v>198</v>
      </c>
    </row>
    <row r="35" spans="2:7" ht="12.75">
      <c r="B35" s="16">
        <v>19</v>
      </c>
      <c r="C35" s="17">
        <f t="shared" si="0"/>
        <v>245.60033167199822</v>
      </c>
      <c r="D35" s="22">
        <v>0.85</v>
      </c>
      <c r="E35" s="17">
        <f t="shared" si="1"/>
        <v>1</v>
      </c>
      <c r="F35" s="17">
        <f t="shared" si="2"/>
        <v>208.76028192119847</v>
      </c>
      <c r="G35" s="23">
        <f>_XLL.VOSEPOISSON(F35)</f>
        <v>218</v>
      </c>
    </row>
    <row r="36" spans="2:7" ht="12.75">
      <c r="B36" s="16">
        <v>20</v>
      </c>
      <c r="C36" s="17">
        <f t="shared" si="0"/>
        <v>245.35818861554375</v>
      </c>
      <c r="D36" s="22">
        <v>0.9</v>
      </c>
      <c r="E36" s="17">
        <f t="shared" si="1"/>
        <v>1</v>
      </c>
      <c r="F36" s="17">
        <f t="shared" si="2"/>
        <v>220.8223697539894</v>
      </c>
      <c r="G36" s="23">
        <f>_XLL.VOSEPOISSON(F36)</f>
        <v>253</v>
      </c>
    </row>
    <row r="37" spans="2:7" ht="12.75">
      <c r="B37" s="16">
        <v>21</v>
      </c>
      <c r="C37" s="17">
        <f t="shared" si="0"/>
        <v>245.116284293538</v>
      </c>
      <c r="D37" s="22">
        <v>1</v>
      </c>
      <c r="E37" s="17">
        <f t="shared" si="1"/>
        <v>1</v>
      </c>
      <c r="F37" s="17">
        <f t="shared" si="2"/>
        <v>245.116284293538</v>
      </c>
      <c r="G37" s="23">
        <f>_XLL.VOSEPOISSON(F37)</f>
        <v>244</v>
      </c>
    </row>
    <row r="38" spans="2:7" ht="12.75">
      <c r="B38" s="16">
        <v>22</v>
      </c>
      <c r="C38" s="17">
        <f t="shared" si="0"/>
        <v>244.87461847060715</v>
      </c>
      <c r="D38" s="22">
        <v>1.1</v>
      </c>
      <c r="E38" s="17">
        <f t="shared" si="1"/>
        <v>1</v>
      </c>
      <c r="F38" s="17">
        <f t="shared" si="2"/>
        <v>269.3620803176679</v>
      </c>
      <c r="G38" s="23">
        <f>_XLL.VOSEPOISSON(F38)</f>
        <v>290</v>
      </c>
    </row>
    <row r="39" spans="2:7" ht="12.75">
      <c r="B39" s="16">
        <v>23</v>
      </c>
      <c r="C39" s="17">
        <f t="shared" si="0"/>
        <v>244.63319091160943</v>
      </c>
      <c r="D39" s="22">
        <v>1.28</v>
      </c>
      <c r="E39" s="17">
        <f t="shared" si="1"/>
        <v>1</v>
      </c>
      <c r="F39" s="17">
        <f t="shared" si="2"/>
        <v>313.13048436686006</v>
      </c>
      <c r="G39" s="23">
        <f>_XLL.VOSEPOISSON(F39)</f>
        <v>313</v>
      </c>
    </row>
    <row r="40" spans="2:7" ht="12.75">
      <c r="B40" s="16">
        <v>24</v>
      </c>
      <c r="C40" s="17">
        <f t="shared" si="0"/>
        <v>244.39200138163494</v>
      </c>
      <c r="D40" s="22">
        <v>1.33</v>
      </c>
      <c r="E40" s="17">
        <f t="shared" si="1"/>
        <v>1</v>
      </c>
      <c r="F40" s="17">
        <f t="shared" si="2"/>
        <v>325.04136183757447</v>
      </c>
      <c r="G40" s="23">
        <f>_XLL.VOSEPOISSON(F40)</f>
        <v>347</v>
      </c>
    </row>
    <row r="41" spans="2:7" ht="12.75">
      <c r="B41" s="16">
        <v>25</v>
      </c>
      <c r="C41" s="17">
        <f t="shared" si="0"/>
        <v>244.15104964600533</v>
      </c>
      <c r="D41" s="22">
        <v>1.35</v>
      </c>
      <c r="E41" s="17">
        <f t="shared" si="1"/>
        <v>1</v>
      </c>
      <c r="F41" s="17">
        <f t="shared" si="2"/>
        <v>329.6039170221072</v>
      </c>
      <c r="G41" s="23">
        <f>_XLL.VOSEPOISSON(F41)</f>
        <v>339</v>
      </c>
    </row>
    <row r="42" spans="2:7" ht="12.75">
      <c r="B42" s="16">
        <v>26</v>
      </c>
      <c r="C42" s="17">
        <f t="shared" si="0"/>
        <v>243.91033547027365</v>
      </c>
      <c r="D42" s="22">
        <v>1.46</v>
      </c>
      <c r="E42" s="17">
        <f t="shared" si="1"/>
        <v>1</v>
      </c>
      <c r="F42" s="17">
        <f t="shared" si="2"/>
        <v>356.1090897865995</v>
      </c>
      <c r="G42" s="23">
        <f>_XLL.VOSEPOISSON(F42)</f>
        <v>363</v>
      </c>
    </row>
    <row r="43" spans="2:7" ht="12.75">
      <c r="B43" s="16">
        <v>27</v>
      </c>
      <c r="C43" s="17">
        <f t="shared" si="0"/>
        <v>243.6698586202241</v>
      </c>
      <c r="D43" s="22">
        <v>1.53</v>
      </c>
      <c r="E43" s="17">
        <f t="shared" si="1"/>
        <v>1</v>
      </c>
      <c r="F43" s="17">
        <f t="shared" si="2"/>
        <v>372.81488368894287</v>
      </c>
      <c r="G43" s="23">
        <f>_XLL.VOSEPOISSON(F43)</f>
        <v>403</v>
      </c>
    </row>
    <row r="44" spans="2:7" ht="12.75">
      <c r="B44" s="16">
        <v>28</v>
      </c>
      <c r="C44" s="17">
        <f t="shared" si="0"/>
        <v>243.42961886187177</v>
      </c>
      <c r="D44" s="22">
        <v>1.39</v>
      </c>
      <c r="E44" s="17">
        <f t="shared" si="1"/>
        <v>1</v>
      </c>
      <c r="F44" s="17">
        <f t="shared" si="2"/>
        <v>338.3671702180017</v>
      </c>
      <c r="G44" s="23">
        <f>_XLL.VOSEPOISSON(F44)</f>
        <v>321</v>
      </c>
    </row>
    <row r="45" spans="2:7" ht="12.75">
      <c r="B45" s="16">
        <v>29</v>
      </c>
      <c r="C45" s="17">
        <f t="shared" si="0"/>
        <v>243.1896159614625</v>
      </c>
      <c r="D45" s="22">
        <v>1.21</v>
      </c>
      <c r="E45" s="17">
        <f t="shared" si="1"/>
        <v>1</v>
      </c>
      <c r="F45" s="17">
        <f t="shared" si="2"/>
        <v>294.25943531336964</v>
      </c>
      <c r="G45" s="23">
        <f>_XLL.VOSEPOISSON(F45)</f>
        <v>325</v>
      </c>
    </row>
    <row r="46" spans="2:7" ht="12.75">
      <c r="B46" s="16">
        <v>30</v>
      </c>
      <c r="C46" s="17">
        <f t="shared" si="0"/>
        <v>242.94984968547251</v>
      </c>
      <c r="D46" s="22">
        <v>1.22</v>
      </c>
      <c r="E46" s="17">
        <f t="shared" si="1"/>
        <v>1</v>
      </c>
      <c r="F46" s="17">
        <f t="shared" si="2"/>
        <v>296.39881661627646</v>
      </c>
      <c r="G46" s="23">
        <f>_XLL.VOSEPOISSON(F46)</f>
        <v>303</v>
      </c>
    </row>
    <row r="47" spans="2:7" ht="12.75">
      <c r="B47" s="16">
        <v>31</v>
      </c>
      <c r="C47" s="17">
        <f t="shared" si="0"/>
        <v>242.71031980060835</v>
      </c>
      <c r="D47" s="22">
        <v>1.19</v>
      </c>
      <c r="E47" s="17">
        <f t="shared" si="1"/>
        <v>1</v>
      </c>
      <c r="F47" s="17">
        <f t="shared" si="2"/>
        <v>288.82528056272395</v>
      </c>
      <c r="G47" s="23">
        <f>_XLL.VOSEPOISSON(F47)</f>
        <v>271</v>
      </c>
    </row>
    <row r="48" spans="2:7" ht="12.75">
      <c r="B48" s="16">
        <v>32</v>
      </c>
      <c r="C48" s="17">
        <f t="shared" si="0"/>
        <v>242.47102607380648</v>
      </c>
      <c r="D48" s="22">
        <v>1.06</v>
      </c>
      <c r="E48" s="17">
        <f t="shared" si="1"/>
        <v>1</v>
      </c>
      <c r="F48" s="17">
        <f t="shared" si="2"/>
        <v>257.0192876382349</v>
      </c>
      <c r="G48" s="23">
        <f>_XLL.VOSEPOISSON(F48)</f>
        <v>256</v>
      </c>
    </row>
    <row r="49" spans="2:7" ht="12.75">
      <c r="B49" s="16">
        <v>33</v>
      </c>
      <c r="C49" s="17">
        <f t="shared" si="0"/>
        <v>242.23196827223325</v>
      </c>
      <c r="D49" s="22">
        <v>0.96</v>
      </c>
      <c r="E49" s="17">
        <f t="shared" si="1"/>
        <v>1</v>
      </c>
      <c r="F49" s="17">
        <f t="shared" si="2"/>
        <v>232.54268954134392</v>
      </c>
      <c r="G49" s="23">
        <f>_XLL.VOSEPOISSON(F49)</f>
        <v>205</v>
      </c>
    </row>
    <row r="50" spans="2:7" ht="12.75">
      <c r="B50" s="16">
        <v>34</v>
      </c>
      <c r="C50" s="17">
        <f aca="true" t="shared" si="3" ref="C50:C68">C49*(1+$C$12)</f>
        <v>241.99314616328448</v>
      </c>
      <c r="D50" s="22">
        <v>0.74</v>
      </c>
      <c r="E50" s="17">
        <f aca="true" t="shared" si="4" ref="E50:E68">IF(E49&lt;1,E49,IF($L$9=0,1,IF(B50&lt;&gt;$L$10,1,1+$L$11)))</f>
        <v>1</v>
      </c>
      <c r="F50" s="17">
        <f t="shared" si="2"/>
        <v>179.07492816083052</v>
      </c>
      <c r="G50" s="23">
        <f>_XLL.VOSEPOISSON(F50)</f>
        <v>192</v>
      </c>
    </row>
    <row r="51" spans="2:7" ht="12.75">
      <c r="B51" s="16">
        <v>35</v>
      </c>
      <c r="C51" s="17">
        <f t="shared" si="3"/>
        <v>241.75455951458537</v>
      </c>
      <c r="D51" s="22">
        <v>0.6</v>
      </c>
      <c r="E51" s="17">
        <f t="shared" si="4"/>
        <v>1</v>
      </c>
      <c r="F51" s="17">
        <f t="shared" si="2"/>
        <v>145.05273570875121</v>
      </c>
      <c r="G51" s="23">
        <f>_XLL.VOSEPOISSON(F51)</f>
        <v>143</v>
      </c>
    </row>
    <row r="52" spans="2:7" ht="12.75">
      <c r="B52" s="16">
        <v>36</v>
      </c>
      <c r="C52" s="17">
        <f t="shared" si="3"/>
        <v>241.5162080939902</v>
      </c>
      <c r="D52" s="22">
        <v>0.57</v>
      </c>
      <c r="E52" s="17">
        <f t="shared" si="4"/>
        <v>1</v>
      </c>
      <c r="F52" s="17">
        <f t="shared" si="2"/>
        <v>137.6642386135744</v>
      </c>
      <c r="G52" s="23">
        <f>_XLL.VOSEPOISSON(F52)</f>
        <v>147</v>
      </c>
    </row>
    <row r="53" spans="2:7" ht="12.75">
      <c r="B53" s="16">
        <v>37</v>
      </c>
      <c r="C53" s="17">
        <f t="shared" si="3"/>
        <v>241.27809166958212</v>
      </c>
      <c r="D53" s="22">
        <v>0.45</v>
      </c>
      <c r="E53" s="17">
        <f t="shared" si="4"/>
        <v>1</v>
      </c>
      <c r="F53" s="17">
        <f t="shared" si="2"/>
        <v>108.57514125131196</v>
      </c>
      <c r="G53" s="23">
        <f>_XLL.VOSEPOISSON(F53)</f>
        <v>112</v>
      </c>
    </row>
    <row r="54" spans="2:7" ht="12.75">
      <c r="B54" s="16">
        <v>38</v>
      </c>
      <c r="C54" s="17">
        <f t="shared" si="3"/>
        <v>241.04021000967296</v>
      </c>
      <c r="D54" s="22">
        <v>0.45</v>
      </c>
      <c r="E54" s="17">
        <f t="shared" si="4"/>
        <v>1</v>
      </c>
      <c r="F54" s="17">
        <f t="shared" si="2"/>
        <v>108.46809450435283</v>
      </c>
      <c r="G54" s="23">
        <f>_XLL.VOSEPOISSON(F54)</f>
        <v>102</v>
      </c>
    </row>
    <row r="55" spans="2:7" ht="12.75">
      <c r="B55" s="16">
        <v>39</v>
      </c>
      <c r="C55" s="17">
        <f t="shared" si="3"/>
        <v>240.80256288280296</v>
      </c>
      <c r="D55" s="22">
        <v>0.53</v>
      </c>
      <c r="E55" s="17">
        <f t="shared" si="4"/>
        <v>1</v>
      </c>
      <c r="F55" s="17">
        <f t="shared" si="2"/>
        <v>127.62535832788558</v>
      </c>
      <c r="G55" s="23">
        <f>_XLL.VOSEPOISSON(F55)</f>
        <v>116</v>
      </c>
    </row>
    <row r="56" spans="2:7" ht="12.75">
      <c r="B56" s="16">
        <v>40</v>
      </c>
      <c r="C56" s="17">
        <f t="shared" si="3"/>
        <v>240.56515005774057</v>
      </c>
      <c r="D56" s="22">
        <v>0.51</v>
      </c>
      <c r="E56" s="17">
        <f t="shared" si="4"/>
        <v>1</v>
      </c>
      <c r="F56" s="17">
        <f t="shared" si="2"/>
        <v>122.68822652944769</v>
      </c>
      <c r="G56" s="23">
        <f>_XLL.VOSEPOISSON(F56)</f>
        <v>120</v>
      </c>
    </row>
    <row r="57" spans="2:7" ht="12.75">
      <c r="B57" s="16">
        <v>41</v>
      </c>
      <c r="C57" s="17">
        <f t="shared" si="3"/>
        <v>240.32797130348217</v>
      </c>
      <c r="D57" s="22">
        <v>0.59</v>
      </c>
      <c r="E57" s="17">
        <f t="shared" si="4"/>
        <v>1</v>
      </c>
      <c r="F57" s="17">
        <f t="shared" si="2"/>
        <v>141.79350306905448</v>
      </c>
      <c r="G57" s="23">
        <f>_XLL.VOSEPOISSON(F57)</f>
        <v>123</v>
      </c>
    </row>
    <row r="58" spans="2:7" ht="12.75">
      <c r="B58" s="16">
        <v>42</v>
      </c>
      <c r="C58" s="17">
        <f t="shared" si="3"/>
        <v>240.091026389252</v>
      </c>
      <c r="D58" s="22">
        <v>0.63</v>
      </c>
      <c r="E58" s="17">
        <f t="shared" si="4"/>
        <v>1</v>
      </c>
      <c r="F58" s="17">
        <f t="shared" si="2"/>
        <v>151.25734662522876</v>
      </c>
      <c r="G58" s="23">
        <f>_XLL.VOSEPOISSON(F58)</f>
        <v>145</v>
      </c>
    </row>
    <row r="59" spans="2:7" ht="12.75">
      <c r="B59" s="16">
        <v>43</v>
      </c>
      <c r="C59" s="17">
        <f t="shared" si="3"/>
        <v>239.8543150845017</v>
      </c>
      <c r="D59" s="22">
        <v>0.77</v>
      </c>
      <c r="E59" s="17">
        <f t="shared" si="4"/>
        <v>1</v>
      </c>
      <c r="F59" s="17">
        <f t="shared" si="2"/>
        <v>184.68782261506632</v>
      </c>
      <c r="G59" s="23">
        <f>_XLL.VOSEPOISSON(F59)</f>
        <v>178</v>
      </c>
    </row>
    <row r="60" spans="2:7" ht="12.75">
      <c r="B60" s="16">
        <v>44</v>
      </c>
      <c r="C60" s="17">
        <f t="shared" si="3"/>
        <v>239.6178371589103</v>
      </c>
      <c r="D60" s="22">
        <v>0.89</v>
      </c>
      <c r="E60" s="17">
        <f t="shared" si="4"/>
        <v>1</v>
      </c>
      <c r="F60" s="17">
        <f t="shared" si="2"/>
        <v>213.25987507143017</v>
      </c>
      <c r="G60" s="23">
        <f>_XLL.VOSEPOISSON(F60)</f>
        <v>202</v>
      </c>
    </row>
    <row r="61" spans="2:7" ht="12.75">
      <c r="B61" s="16">
        <v>45</v>
      </c>
      <c r="C61" s="17">
        <f t="shared" si="3"/>
        <v>239.38159238238387</v>
      </c>
      <c r="D61" s="22">
        <v>0.99</v>
      </c>
      <c r="E61" s="17">
        <f t="shared" si="4"/>
        <v>1</v>
      </c>
      <c r="F61" s="17">
        <f t="shared" si="2"/>
        <v>236.98777645856003</v>
      </c>
      <c r="G61" s="23">
        <f>_XLL.VOSEPOISSON(F61)</f>
        <v>257</v>
      </c>
    </row>
    <row r="62" spans="2:7" ht="12.75">
      <c r="B62" s="16">
        <v>46</v>
      </c>
      <c r="C62" s="17">
        <f t="shared" si="3"/>
        <v>239.14558052505535</v>
      </c>
      <c r="D62" s="22">
        <v>1.15</v>
      </c>
      <c r="E62" s="17">
        <f t="shared" si="4"/>
        <v>1</v>
      </c>
      <c r="F62" s="17">
        <f t="shared" si="2"/>
        <v>275.0174176038136</v>
      </c>
      <c r="G62" s="23">
        <f>_XLL.VOSEPOISSON(F62)</f>
        <v>272</v>
      </c>
    </row>
    <row r="63" spans="2:7" ht="12.75">
      <c r="B63" s="16">
        <v>47</v>
      </c>
      <c r="C63" s="17">
        <f t="shared" si="3"/>
        <v>238.9098013572843</v>
      </c>
      <c r="D63" s="22">
        <v>1.27</v>
      </c>
      <c r="E63" s="17">
        <f t="shared" si="4"/>
        <v>1</v>
      </c>
      <c r="F63" s="17">
        <f t="shared" si="2"/>
        <v>303.4154477237511</v>
      </c>
      <c r="G63" s="23">
        <f>_XLL.VOSEPOISSON(F63)</f>
        <v>336</v>
      </c>
    </row>
    <row r="64" spans="2:7" ht="12.75">
      <c r="B64" s="16">
        <v>48</v>
      </c>
      <c r="C64" s="17">
        <f t="shared" si="3"/>
        <v>238.6742546496567</v>
      </c>
      <c r="D64" s="22">
        <v>1.34</v>
      </c>
      <c r="E64" s="17">
        <f t="shared" si="4"/>
        <v>1</v>
      </c>
      <c r="F64" s="17">
        <f t="shared" si="2"/>
        <v>319.82350123054</v>
      </c>
      <c r="G64" s="23">
        <f>_XLL.VOSEPOISSON(F64)</f>
        <v>320</v>
      </c>
    </row>
    <row r="65" spans="2:7" ht="12.75">
      <c r="B65" s="16">
        <v>49</v>
      </c>
      <c r="C65" s="17">
        <f t="shared" si="3"/>
        <v>238.4389401729847</v>
      </c>
      <c r="D65" s="22">
        <v>1.38</v>
      </c>
      <c r="E65" s="17">
        <f t="shared" si="4"/>
        <v>1</v>
      </c>
      <c r="F65" s="17">
        <f t="shared" si="2"/>
        <v>329.04573743871885</v>
      </c>
      <c r="G65" s="23">
        <f>_XLL.VOSEPOISSON(F65)</f>
        <v>338</v>
      </c>
    </row>
    <row r="66" spans="2:7" ht="12.75">
      <c r="B66" s="16">
        <v>50</v>
      </c>
      <c r="C66" s="17">
        <f t="shared" si="3"/>
        <v>238.20385769830645</v>
      </c>
      <c r="D66" s="22">
        <v>1.41</v>
      </c>
      <c r="E66" s="17">
        <f t="shared" si="4"/>
        <v>1</v>
      </c>
      <c r="F66" s="17">
        <f t="shared" si="2"/>
        <v>335.8674393546121</v>
      </c>
      <c r="G66" s="23">
        <f>_XLL.VOSEPOISSON(F66)</f>
        <v>316</v>
      </c>
    </row>
    <row r="67" spans="2:7" ht="12.75">
      <c r="B67" s="16">
        <v>51</v>
      </c>
      <c r="C67" s="17">
        <f t="shared" si="3"/>
        <v>237.96900699688578</v>
      </c>
      <c r="D67" s="22">
        <v>1.55</v>
      </c>
      <c r="E67" s="17">
        <f t="shared" si="4"/>
        <v>1</v>
      </c>
      <c r="F67" s="17">
        <f t="shared" si="2"/>
        <v>368.851960845173</v>
      </c>
      <c r="G67" s="23">
        <f>_XLL.VOSEPOISSON(F67)</f>
        <v>360</v>
      </c>
    </row>
    <row r="68" spans="2:7" ht="12.75">
      <c r="B68" s="18">
        <v>52</v>
      </c>
      <c r="C68" s="18">
        <f t="shared" si="3"/>
        <v>237.7343878402121</v>
      </c>
      <c r="D68" s="41">
        <v>1.53</v>
      </c>
      <c r="E68" s="18">
        <f t="shared" si="4"/>
        <v>1</v>
      </c>
      <c r="F68" s="17">
        <f t="shared" si="2"/>
        <v>363.7336133955245</v>
      </c>
      <c r="G68" s="24">
        <f>_XLL.VOSEPOISSON(F68)</f>
        <v>357</v>
      </c>
    </row>
  </sheetData>
  <sheetProtection/>
  <mergeCells count="1">
    <mergeCell ref="B4:K7"/>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2003-03-28T17:02:24Z</dcterms:created>
  <dcterms:modified xsi:type="dcterms:W3CDTF">2009-11-14T09:59:36Z</dcterms:modified>
  <cp:category/>
  <cp:version/>
  <cp:contentType/>
  <cp:contentStatus/>
</cp:coreProperties>
</file>