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ew product sales models" sheetId="1" r:id="rId1"/>
  </sheets>
  <definedNames>
    <definedName name="cc">'New product sales models'!#REF!</definedName>
    <definedName name="FinalRate">'New product sales models'!$E$15</definedName>
    <definedName name="HalfRangeTime">'New product sales models'!$F$51</definedName>
    <definedName name="InitialRate">'New product sales models'!$E$13</definedName>
    <definedName name="m">'New product sales models'!#REF!</definedName>
    <definedName name="Multiplier">'New product sales models'!$E$14</definedName>
    <definedName name="Parameter1">'New product sales models'!$O$51</definedName>
    <definedName name="Parameter2">'New product sales models'!$P$51</definedName>
    <definedName name="Periods">'New product sales models'!$E$16</definedName>
    <definedName name="Ratio">'New product sales models'!$O$16</definedName>
    <definedName name="Ratio2">'New product sales models'!$F$50</definedName>
    <definedName name="Ratio3">'New product sales models'!$P$50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TRUE</definedName>
    <definedName name="RiskUpdateStatFunctions">FALSE</definedName>
    <definedName name="RiskUseDifferentSeedForEachSim">FALSE</definedName>
    <definedName name="RiskUseFixedSeed">FALSE</definedName>
    <definedName name="RiskUseMultipleCPUs">FALSE</definedName>
    <definedName name="s">'New product sales models'!#REF!</definedName>
    <definedName name="Start">'New product sales models'!#REF!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E15" authorId="0">
      <text>
        <r>
          <rPr>
            <sz val="8"/>
            <rFont val="Tahoma"/>
            <family val="2"/>
          </rPr>
          <t>Alternatively, one could estimate the final sales rate directly</t>
        </r>
      </text>
    </comment>
    <comment ref="O13" authorId="0">
      <text>
        <r>
          <rPr>
            <sz val="8"/>
            <rFont val="Tahoma"/>
            <family val="2"/>
          </rPr>
          <t>Same data as Poisson model</t>
        </r>
      </text>
    </comment>
    <comment ref="F47" authorId="0">
      <text>
        <r>
          <rPr>
            <sz val="8"/>
            <rFont val="Tahoma"/>
            <family val="2"/>
          </rPr>
          <t>Same data as Poisson model</t>
        </r>
      </text>
    </comment>
    <comment ref="F51" authorId="0">
      <text>
        <r>
          <rPr>
            <sz val="8"/>
            <rFont val="Tahoma"/>
            <family val="2"/>
          </rPr>
          <t>For example, if initial mean sales = 100, and final mean sales = 500, when will mean sales be 300?</t>
        </r>
      </text>
    </comment>
    <comment ref="P47" authorId="0">
      <text>
        <r>
          <rPr>
            <sz val="8"/>
            <rFont val="Tahoma"/>
            <family val="2"/>
          </rPr>
          <t>Same data as Poisson model</t>
        </r>
      </text>
    </comment>
    <comment ref="P51" authorId="0">
      <text>
        <r>
          <rPr>
            <sz val="8"/>
            <rFont val="Tahoma"/>
            <family val="2"/>
          </rPr>
          <t>Varying these parameters will change growth curve shape.
Experiment! Try: (1,1), (1,4), (2,4), (4,2), (3,3)
Both parameters must be &gt; 0, or &gt;=1 for best results</t>
        </r>
      </text>
    </comment>
  </commentList>
</comments>
</file>

<file path=xl/sharedStrings.xml><?xml version="1.0" encoding="utf-8"?>
<sst xmlns="http://schemas.openxmlformats.org/spreadsheetml/2006/main" count="47" uniqueCount="23">
  <si>
    <t>Period t</t>
  </si>
  <si>
    <t>New product sales</t>
  </si>
  <si>
    <t>A Poisson model of sales</t>
  </si>
  <si>
    <t>Sales in each period are assumed to occur with a Poisson process</t>
  </si>
  <si>
    <t>Initial sales rate:</t>
  </si>
  <si>
    <t>Final sales rate:</t>
  </si>
  <si>
    <t>Multiplier for final sales rate:</t>
  </si>
  <si>
    <t>Growth in sales rate is assumed to be linear over the timeframe</t>
  </si>
  <si>
    <t>Periods</t>
  </si>
  <si>
    <t>Sales in t</t>
  </si>
  <si>
    <t>A random walk model of sales</t>
  </si>
  <si>
    <t>Standard deviation of sales is proportional to mean</t>
  </si>
  <si>
    <t>Sales in each period are assumed to occur with a Lognormally distributed random walk</t>
  </si>
  <si>
    <t>Stdev/mean</t>
  </si>
  <si>
    <t>Sales rate</t>
  </si>
  <si>
    <t>Mean sales</t>
  </si>
  <si>
    <t>Periods until half of (final-initial) sales reached</t>
  </si>
  <si>
    <t>An exponentially reducing growth model of sales</t>
  </si>
  <si>
    <t>Growth in sales rate slows down exponentially over the timeframe</t>
  </si>
  <si>
    <t>A model of sales with various ramping shapes</t>
  </si>
  <si>
    <t>Mean growth can take a variety of shapes</t>
  </si>
  <si>
    <t>Parameters to control growth curve</t>
  </si>
  <si>
    <r>
      <t>Problem:</t>
    </r>
    <r>
      <rPr>
        <sz val="10"/>
        <rFont val="Times New Roman"/>
        <family val="1"/>
      </rPr>
      <t xml:space="preserve"> Model sales of a new product that will either do very well, poorly or something in between. This spreadsheet demonstrates four possible approaches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</si>
</sst>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"/>
    <numFmt numFmtId="183" formatCode="0.000"/>
    <numFmt numFmtId="184" formatCode="0.0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9" fontId="7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" fontId="0" fillId="0" borderId="19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1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125"/>
          <c:w val="0.916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v>Sales forecast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'New product sales models'!$B$20:$B$37</c:f>
              <c:numCache/>
            </c:numRef>
          </c:xVal>
          <c:yVal>
            <c:numRef>
              <c:f>'New product sales models'!$D$20:$D$37</c:f>
              <c:numCache/>
            </c:numRef>
          </c:yVal>
          <c:smooth val="0"/>
        </c:ser>
        <c:ser>
          <c:idx val="1"/>
          <c:order val="1"/>
          <c:tx>
            <c:v>Mean sales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product sales models'!$B$20:$B$37</c:f>
              <c:numCache/>
            </c:numRef>
          </c:xVal>
          <c:yVal>
            <c:numRef>
              <c:f>'New product sales models'!$C$20:$C$37</c:f>
              <c:numCache/>
            </c:numRef>
          </c:yVal>
          <c:smooth val="0"/>
        </c:ser>
        <c:axId val="35357584"/>
        <c:axId val="49782801"/>
      </c:scatterChart>
      <c:val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t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 val="autoZero"/>
        <c:crossBetween val="midCat"/>
        <c:dispUnits/>
      </c:valAx>
      <c:valAx>
        <c:axId val="4978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in period 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61325"/>
          <c:w val="0.293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125"/>
          <c:w val="0.917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v>Sales forecast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'New product sales models'!$L$20:$L$37</c:f>
              <c:numCache/>
            </c:numRef>
          </c:xVal>
          <c:yVal>
            <c:numRef>
              <c:f>'New product sales models'!$N$20:$N$37</c:f>
              <c:numCache/>
            </c:numRef>
          </c:yVal>
          <c:smooth val="0"/>
        </c:ser>
        <c:ser>
          <c:idx val="1"/>
          <c:order val="1"/>
          <c:tx>
            <c:v>Mean sales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product sales models'!$L$20:$L$37</c:f>
              <c:numCache/>
            </c:numRef>
          </c:xVal>
          <c:yVal>
            <c:numRef>
              <c:f>'New product sales models'!$M$20:$M$37</c:f>
              <c:numCache/>
            </c:numRef>
          </c:yVal>
          <c:smooth val="0"/>
        </c:ser>
        <c:axId val="45392026"/>
        <c:axId val="5875051"/>
      </c:scatterChart>
      <c:valAx>
        <c:axId val="453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t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crossBetween val="midCat"/>
        <c:dispUnits/>
      </c:valAx>
      <c:valAx>
        <c:axId val="587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in period 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611"/>
          <c:w val="0.2922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125"/>
          <c:w val="0.916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v>Sales forecast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'New product sales models'!$B$54:$B$71</c:f>
              <c:numCache/>
            </c:numRef>
          </c:xVal>
          <c:yVal>
            <c:numRef>
              <c:f>'New product sales models'!$D$54:$D$71</c:f>
              <c:numCache/>
            </c:numRef>
          </c:yVal>
          <c:smooth val="0"/>
        </c:ser>
        <c:ser>
          <c:idx val="1"/>
          <c:order val="1"/>
          <c:tx>
            <c:v>Mean sales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product sales models'!$B$54:$B$71</c:f>
              <c:numCache/>
            </c:numRef>
          </c:xVal>
          <c:yVal>
            <c:numRef>
              <c:f>'New product sales models'!$C$54:$C$71</c:f>
              <c:numCache/>
            </c:numRef>
          </c:yVal>
          <c:smooth val="0"/>
        </c:ser>
        <c:axId val="52875460"/>
        <c:axId val="6117093"/>
      </c:scatterChart>
      <c:val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t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 val="autoZero"/>
        <c:crossBetween val="midCat"/>
        <c:dispUnits/>
      </c:valAx>
      <c:valAx>
        <c:axId val="6117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in period 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61325"/>
          <c:w val="0.293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125"/>
          <c:w val="0.91675"/>
          <c:h val="0.914"/>
        </c:manualLayout>
      </c:layout>
      <c:scatterChart>
        <c:scatterStyle val="lineMarker"/>
        <c:varyColors val="0"/>
        <c:ser>
          <c:idx val="0"/>
          <c:order val="0"/>
          <c:tx>
            <c:v>Sales forecast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'New product sales models'!$L$54:$L$71</c:f>
              <c:numCache/>
            </c:numRef>
          </c:xVal>
          <c:yVal>
            <c:numRef>
              <c:f>'New product sales models'!$N$54:$N$71</c:f>
              <c:numCache/>
            </c:numRef>
          </c:yVal>
          <c:smooth val="0"/>
        </c:ser>
        <c:ser>
          <c:idx val="1"/>
          <c:order val="1"/>
          <c:tx>
            <c:v>Mean sales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'New product sales models'!$L$54:$L$71</c:f>
              <c:numCache/>
            </c:numRef>
          </c:xVal>
          <c:yVal>
            <c:numRef>
              <c:f>'New product sales models'!$M$54:$M$71</c:f>
              <c:numCache/>
            </c:numRef>
          </c:yVal>
          <c:smooth val="0"/>
        </c:ser>
        <c:axId val="55053838"/>
        <c:axId val="25722495"/>
      </c:scatterChart>
      <c:val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t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 val="autoZero"/>
        <c:crossBetween val="midCat"/>
        <c:dispUnits/>
      </c:valAx>
      <c:valAx>
        <c:axId val="2572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in period 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61325"/>
          <c:w val="0.293"/>
          <c:h val="0.1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0</xdr:rowOff>
    </xdr:from>
    <xdr:to>
      <xdr:col>8</xdr:col>
      <xdr:colOff>561975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352675" y="3495675"/>
        <a:ext cx="36290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18</xdr:row>
      <xdr:rowOff>0</xdr:rowOff>
    </xdr:from>
    <xdr:to>
      <xdr:col>18</xdr:col>
      <xdr:colOff>571500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8620125" y="3495675"/>
        <a:ext cx="36385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52</xdr:row>
      <xdr:rowOff>0</xdr:rowOff>
    </xdr:from>
    <xdr:to>
      <xdr:col>8</xdr:col>
      <xdr:colOff>561975</xdr:colOff>
      <xdr:row>67</xdr:row>
      <xdr:rowOff>85725</xdr:rowOff>
    </xdr:to>
    <xdr:graphicFrame>
      <xdr:nvGraphicFramePr>
        <xdr:cNvPr id="3" name="Chart 11"/>
        <xdr:cNvGraphicFramePr/>
      </xdr:nvGraphicFramePr>
      <xdr:xfrm>
        <a:off x="2352675" y="9029700"/>
        <a:ext cx="36290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76200</xdr:colOff>
      <xdr:row>52</xdr:row>
      <xdr:rowOff>0</xdr:rowOff>
    </xdr:from>
    <xdr:to>
      <xdr:col>18</xdr:col>
      <xdr:colOff>561975</xdr:colOff>
      <xdr:row>67</xdr:row>
      <xdr:rowOff>85725</xdr:rowOff>
    </xdr:to>
    <xdr:graphicFrame>
      <xdr:nvGraphicFramePr>
        <xdr:cNvPr id="4" name="Chart 21"/>
        <xdr:cNvGraphicFramePr/>
      </xdr:nvGraphicFramePr>
      <xdr:xfrm>
        <a:off x="8620125" y="9029700"/>
        <a:ext cx="36290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123825</xdr:colOff>
      <xdr:row>0</xdr:row>
      <xdr:rowOff>47625</xdr:rowOff>
    </xdr:from>
    <xdr:to>
      <xdr:col>4</xdr:col>
      <xdr:colOff>495300</xdr:colOff>
      <xdr:row>2</xdr:row>
      <xdr:rowOff>76200</xdr:rowOff>
    </xdr:to>
    <xdr:pic>
      <xdr:nvPicPr>
        <xdr:cNvPr id="5" name="Picture 4" descr="vose software logo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476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28125" style="0" customWidth="1"/>
    <col min="2" max="2" width="9.57421875" style="0" customWidth="1"/>
    <col min="3" max="3" width="10.7109375" style="0" customWidth="1"/>
    <col min="4" max="4" width="10.57421875" style="0" bestFit="1" customWidth="1"/>
    <col min="7" max="7" width="14.28125" style="0" customWidth="1"/>
    <col min="8" max="8" width="14.57421875" style="0" customWidth="1"/>
    <col min="10" max="10" width="3.57421875" style="9" customWidth="1"/>
    <col min="11" max="11" width="3.28125" style="0" customWidth="1"/>
    <col min="13" max="13" width="12.00390625" style="0" bestFit="1" customWidth="1"/>
    <col min="14" max="14" width="9.7109375" style="0" customWidth="1"/>
    <col min="17" max="17" width="14.28125" style="0" customWidth="1"/>
    <col min="18" max="18" width="14.57421875" style="0" customWidth="1"/>
  </cols>
  <sheetData>
    <row r="1" s="2" customFormat="1" ht="12.75">
      <c r="J1" s="8"/>
    </row>
    <row r="2" spans="6:10" s="2" customFormat="1" ht="49.5" customHeight="1">
      <c r="F2" s="3" t="s">
        <v>1</v>
      </c>
      <c r="J2" s="8"/>
    </row>
    <row r="3" spans="5:11" s="2" customFormat="1" ht="17.25" customHeight="1">
      <c r="E3" s="4"/>
      <c r="H3"/>
      <c r="I3"/>
      <c r="J3" s="9"/>
      <c r="K3"/>
    </row>
    <row r="4" spans="2:11" s="2" customFormat="1" ht="12.75" customHeight="1">
      <c r="B4" s="31" t="s">
        <v>22</v>
      </c>
      <c r="C4" s="32"/>
      <c r="D4" s="32"/>
      <c r="E4" s="32"/>
      <c r="F4" s="32"/>
      <c r="G4" s="33"/>
      <c r="H4"/>
      <c r="I4"/>
      <c r="J4" s="9"/>
      <c r="K4"/>
    </row>
    <row r="5" spans="2:11" s="2" customFormat="1" ht="16.5" customHeight="1">
      <c r="B5" s="34"/>
      <c r="C5" s="35"/>
      <c r="D5" s="35"/>
      <c r="E5" s="35"/>
      <c r="F5" s="35"/>
      <c r="G5" s="36"/>
      <c r="H5"/>
      <c r="I5"/>
      <c r="J5" s="9"/>
      <c r="K5"/>
    </row>
    <row r="6" spans="1:11" s="2" customFormat="1" ht="12.75" customHeight="1">
      <c r="A6"/>
      <c r="B6"/>
      <c r="C6"/>
      <c r="D6"/>
      <c r="E6"/>
      <c r="F6"/>
      <c r="G6"/>
      <c r="H6"/>
      <c r="I6"/>
      <c r="J6" s="9"/>
      <c r="K6"/>
    </row>
    <row r="7" ht="12.75"/>
    <row r="8" spans="2:12" ht="12.75">
      <c r="B8" s="14" t="s">
        <v>2</v>
      </c>
      <c r="L8" s="14" t="s">
        <v>10</v>
      </c>
    </row>
    <row r="9" spans="2:12" ht="12.75">
      <c r="B9" t="s">
        <v>3</v>
      </c>
      <c r="L9" t="s">
        <v>12</v>
      </c>
    </row>
    <row r="10" spans="2:12" ht="12.75">
      <c r="B10" t="s">
        <v>7</v>
      </c>
      <c r="L10" t="s">
        <v>7</v>
      </c>
    </row>
    <row r="11" ht="12.75">
      <c r="L11" t="s">
        <v>11</v>
      </c>
    </row>
    <row r="12" ht="12.75"/>
    <row r="13" spans="2:15" ht="12.75">
      <c r="B13" t="s">
        <v>4</v>
      </c>
      <c r="E13" s="7">
        <f>_XLL.VOSETRIANGLE(100,200,500)</f>
        <v>195.98110424900426</v>
      </c>
      <c r="L13" t="s">
        <v>4</v>
      </c>
      <c r="O13" s="15">
        <f>InitialRate</f>
        <v>195.98110424900426</v>
      </c>
    </row>
    <row r="14" spans="2:15" ht="12.75">
      <c r="B14" t="s">
        <v>6</v>
      </c>
      <c r="E14" s="7">
        <f>_XLL.VOSETRIANGLE(1,2,10)</f>
        <v>3.108130054759078</v>
      </c>
      <c r="L14" t="s">
        <v>5</v>
      </c>
      <c r="O14" s="16">
        <f>FinalRate</f>
        <v>609.1347602812023</v>
      </c>
    </row>
    <row r="15" spans="2:15" ht="12.75">
      <c r="B15" t="s">
        <v>5</v>
      </c>
      <c r="E15">
        <f>InitialRate*Multiplier</f>
        <v>609.1347602812023</v>
      </c>
      <c r="L15" t="s">
        <v>8</v>
      </c>
      <c r="O15" s="17">
        <f>Periods</f>
        <v>15</v>
      </c>
    </row>
    <row r="16" spans="2:15" ht="12.75">
      <c r="B16" t="s">
        <v>8</v>
      </c>
      <c r="E16" s="7">
        <v>15</v>
      </c>
      <c r="L16" t="s">
        <v>13</v>
      </c>
      <c r="O16" s="10">
        <v>0.15</v>
      </c>
    </row>
    <row r="17" ht="12.75"/>
    <row r="18" spans="2:13" ht="13.5" thickBot="1">
      <c r="B18" s="1"/>
      <c r="C18" s="1"/>
      <c r="L18" s="1"/>
      <c r="M18" s="1"/>
    </row>
    <row r="19" spans="2:14" ht="13.5" thickBot="1">
      <c r="B19" s="11" t="s">
        <v>0</v>
      </c>
      <c r="C19" s="11" t="s">
        <v>14</v>
      </c>
      <c r="D19" s="12" t="s">
        <v>9</v>
      </c>
      <c r="L19" s="11" t="s">
        <v>0</v>
      </c>
      <c r="M19" s="11" t="s">
        <v>15</v>
      </c>
      <c r="N19" s="12" t="s">
        <v>9</v>
      </c>
    </row>
    <row r="20" spans="2:14" ht="12.75">
      <c r="B20" s="13">
        <v>1</v>
      </c>
      <c r="C20" s="20">
        <f aca="true" t="shared" si="0" ref="C20:C37">IF(B20="",NA(),(FinalRate-InitialRate)*(B20-1)/(Periods-1)+InitialRate)</f>
        <v>195.98110424900426</v>
      </c>
      <c r="D20" s="21">
        <f>IF(B20="",NA(),_XLL.VOSEPOISSON(C20))</f>
        <v>201</v>
      </c>
      <c r="L20" s="13">
        <f>B20</f>
        <v>1</v>
      </c>
      <c r="M20" s="20">
        <f>C20</f>
        <v>195.98110424900426</v>
      </c>
      <c r="N20" s="21">
        <f>IF(L20="",NA(),_XLL.VOSELOGNORMAL(M20,M20*Ratio))</f>
        <v>170.1119114702769</v>
      </c>
    </row>
    <row r="21" spans="2:14" ht="12.75">
      <c r="B21" s="5">
        <f aca="true" t="shared" si="1" ref="B21:B37">IF(B20&lt;Periods,B20+1,NA())</f>
        <v>2</v>
      </c>
      <c r="C21" s="22">
        <f t="shared" si="0"/>
        <v>225.49207967987556</v>
      </c>
      <c r="D21" s="23">
        <f>IF(B21="",NA(),_XLL.VOSEPOISSON(C21))</f>
        <v>232</v>
      </c>
      <c r="L21" s="5">
        <f aca="true" t="shared" si="2" ref="L21:L37">B21</f>
        <v>2</v>
      </c>
      <c r="M21" s="22">
        <f aca="true" t="shared" si="3" ref="M21:M37">C21</f>
        <v>225.49207967987556</v>
      </c>
      <c r="N21" s="23">
        <f>IF(L21="",NA(),_XLL.VOSELOGNORMAL(M21,M21*Ratio))</f>
        <v>210.7184410247739</v>
      </c>
    </row>
    <row r="22" spans="2:14" ht="12.75">
      <c r="B22" s="5">
        <f t="shared" si="1"/>
        <v>3</v>
      </c>
      <c r="C22" s="22">
        <f t="shared" si="0"/>
        <v>255.00305511074683</v>
      </c>
      <c r="D22" s="23">
        <f>IF(B22="",NA(),_XLL.VOSEPOISSON(C22))</f>
        <v>268</v>
      </c>
      <c r="L22" s="5">
        <f t="shared" si="2"/>
        <v>3</v>
      </c>
      <c r="M22" s="22">
        <f t="shared" si="3"/>
        <v>255.00305511074683</v>
      </c>
      <c r="N22" s="23">
        <f>IF(L22="",NA(),_XLL.VOSELOGNORMAL(M22,M22*Ratio))</f>
        <v>258.4166100286814</v>
      </c>
    </row>
    <row r="23" spans="2:14" ht="12.75">
      <c r="B23" s="5">
        <f t="shared" si="1"/>
        <v>4</v>
      </c>
      <c r="C23" s="22">
        <f t="shared" si="0"/>
        <v>284.5140305416181</v>
      </c>
      <c r="D23" s="23">
        <f>IF(B23="",NA(),_XLL.VOSEPOISSON(C23))</f>
        <v>294</v>
      </c>
      <c r="L23" s="5">
        <f t="shared" si="2"/>
        <v>4</v>
      </c>
      <c r="M23" s="22">
        <f t="shared" si="3"/>
        <v>284.5140305416181</v>
      </c>
      <c r="N23" s="23">
        <f>IF(L23="",NA(),_XLL.VOSELOGNORMAL(M23,M23*Ratio))</f>
        <v>274.2546932081592</v>
      </c>
    </row>
    <row r="24" spans="2:14" ht="12.75">
      <c r="B24" s="5">
        <f t="shared" si="1"/>
        <v>5</v>
      </c>
      <c r="C24" s="22">
        <f t="shared" si="0"/>
        <v>314.0250059724894</v>
      </c>
      <c r="D24" s="23">
        <f>IF(B24="",NA(),_XLL.VOSEPOISSON(C24))</f>
        <v>305</v>
      </c>
      <c r="L24" s="5">
        <f t="shared" si="2"/>
        <v>5</v>
      </c>
      <c r="M24" s="22">
        <f t="shared" si="3"/>
        <v>314.0250059724894</v>
      </c>
      <c r="N24" s="23">
        <f>IF(L24="",NA(),_XLL.VOSELOGNORMAL(M24,M24*Ratio))</f>
        <v>362.80403164855835</v>
      </c>
    </row>
    <row r="25" spans="2:14" ht="12.75">
      <c r="B25" s="5">
        <f t="shared" si="1"/>
        <v>6</v>
      </c>
      <c r="C25" s="22">
        <f t="shared" si="0"/>
        <v>343.53598140336067</v>
      </c>
      <c r="D25" s="23">
        <f>IF(B25="",NA(),_XLL.VOSEPOISSON(C25))</f>
        <v>327</v>
      </c>
      <c r="L25" s="5">
        <f t="shared" si="2"/>
        <v>6</v>
      </c>
      <c r="M25" s="22">
        <f t="shared" si="3"/>
        <v>343.53598140336067</v>
      </c>
      <c r="N25" s="23">
        <f>IF(L25="",NA(),_XLL.VOSELOGNORMAL(M25,M25*Ratio))</f>
        <v>333.1145131126105</v>
      </c>
    </row>
    <row r="26" spans="2:14" ht="12.75">
      <c r="B26" s="5">
        <f t="shared" si="1"/>
        <v>7</v>
      </c>
      <c r="C26" s="22">
        <f t="shared" si="0"/>
        <v>373.046956834232</v>
      </c>
      <c r="D26" s="23">
        <f>IF(B26="",NA(),_XLL.VOSEPOISSON(C26))</f>
        <v>356</v>
      </c>
      <c r="L26" s="5">
        <f t="shared" si="2"/>
        <v>7</v>
      </c>
      <c r="M26" s="22">
        <f t="shared" si="3"/>
        <v>373.046956834232</v>
      </c>
      <c r="N26" s="23">
        <f>IF(L26="",NA(),_XLL.VOSELOGNORMAL(M26,M26*Ratio))</f>
        <v>370.1170828393371</v>
      </c>
    </row>
    <row r="27" spans="2:14" ht="12.75">
      <c r="B27" s="5">
        <f t="shared" si="1"/>
        <v>8</v>
      </c>
      <c r="C27" s="22">
        <f t="shared" si="0"/>
        <v>402.55793226510326</v>
      </c>
      <c r="D27" s="23">
        <f>IF(B27="",NA(),_XLL.VOSEPOISSON(C27))</f>
        <v>395</v>
      </c>
      <c r="L27" s="5">
        <f t="shared" si="2"/>
        <v>8</v>
      </c>
      <c r="M27" s="22">
        <f t="shared" si="3"/>
        <v>402.55793226510326</v>
      </c>
      <c r="N27" s="23">
        <f>IF(L27="",NA(),_XLL.VOSELOGNORMAL(M27,M27*Ratio))</f>
        <v>453.4010353660199</v>
      </c>
    </row>
    <row r="28" spans="2:14" ht="12.75">
      <c r="B28" s="5">
        <f t="shared" si="1"/>
        <v>9</v>
      </c>
      <c r="C28" s="22">
        <f t="shared" si="0"/>
        <v>432.06890769597453</v>
      </c>
      <c r="D28" s="23">
        <f>IF(B28="",NA(),_XLL.VOSEPOISSON(C28))</f>
        <v>438</v>
      </c>
      <c r="L28" s="5">
        <f t="shared" si="2"/>
        <v>9</v>
      </c>
      <c r="M28" s="22">
        <f t="shared" si="3"/>
        <v>432.06890769597453</v>
      </c>
      <c r="N28" s="23">
        <f>IF(L28="",NA(),_XLL.VOSELOGNORMAL(M28,M28*Ratio))</f>
        <v>537.8653814590757</v>
      </c>
    </row>
    <row r="29" spans="2:14" ht="12.75">
      <c r="B29" s="5">
        <f t="shared" si="1"/>
        <v>10</v>
      </c>
      <c r="C29" s="22">
        <f t="shared" si="0"/>
        <v>461.5798831268458</v>
      </c>
      <c r="D29" s="23">
        <f>IF(B29="",NA(),_XLL.VOSEPOISSON(C29))</f>
        <v>420</v>
      </c>
      <c r="L29" s="5">
        <f t="shared" si="2"/>
        <v>10</v>
      </c>
      <c r="M29" s="22">
        <f t="shared" si="3"/>
        <v>461.5798831268458</v>
      </c>
      <c r="N29" s="23">
        <f>IF(L29="",NA(),_XLL.VOSELOGNORMAL(M29,M29*Ratio))</f>
        <v>442.73480490208493</v>
      </c>
    </row>
    <row r="30" spans="2:14" ht="12.75">
      <c r="B30" s="5">
        <f t="shared" si="1"/>
        <v>11</v>
      </c>
      <c r="C30" s="22">
        <f t="shared" si="0"/>
        <v>491.0908585577171</v>
      </c>
      <c r="D30" s="23">
        <f>IF(B30="",NA(),_XLL.VOSEPOISSON(C30))</f>
        <v>501</v>
      </c>
      <c r="L30" s="5">
        <f t="shared" si="2"/>
        <v>11</v>
      </c>
      <c r="M30" s="22">
        <f t="shared" si="3"/>
        <v>491.0908585577171</v>
      </c>
      <c r="N30" s="23">
        <f>IF(L30="",NA(),_XLL.VOSELOGNORMAL(M30,M30*Ratio))</f>
        <v>504.0689391932091</v>
      </c>
    </row>
    <row r="31" spans="2:14" ht="12.75">
      <c r="B31" s="5">
        <f t="shared" si="1"/>
        <v>12</v>
      </c>
      <c r="C31" s="22">
        <f t="shared" si="0"/>
        <v>520.6018339885884</v>
      </c>
      <c r="D31" s="23">
        <f>IF(B31="",NA(),_XLL.VOSEPOISSON(C31))</f>
        <v>514</v>
      </c>
      <c r="L31" s="5">
        <f t="shared" si="2"/>
        <v>12</v>
      </c>
      <c r="M31" s="22">
        <f t="shared" si="3"/>
        <v>520.6018339885884</v>
      </c>
      <c r="N31" s="23">
        <f>IF(L31="",NA(),_XLL.VOSELOGNORMAL(M31,M31*Ratio))</f>
        <v>590.844640728093</v>
      </c>
    </row>
    <row r="32" spans="2:14" ht="12.75">
      <c r="B32" s="5">
        <f t="shared" si="1"/>
        <v>13</v>
      </c>
      <c r="C32" s="22">
        <f t="shared" si="0"/>
        <v>550.1128094194597</v>
      </c>
      <c r="D32" s="23">
        <f>IF(B32="",NA(),_XLL.VOSEPOISSON(C32))</f>
        <v>549</v>
      </c>
      <c r="L32" s="5">
        <f t="shared" si="2"/>
        <v>13</v>
      </c>
      <c r="M32" s="22">
        <f t="shared" si="3"/>
        <v>550.1128094194597</v>
      </c>
      <c r="N32" s="23">
        <f>IF(L32="",NA(),_XLL.VOSELOGNORMAL(M32,M32*Ratio))</f>
        <v>595.4961062664903</v>
      </c>
    </row>
    <row r="33" spans="2:14" ht="12.75">
      <c r="B33" s="5">
        <f t="shared" si="1"/>
        <v>14</v>
      </c>
      <c r="C33" s="22">
        <f t="shared" si="0"/>
        <v>579.623784850331</v>
      </c>
      <c r="D33" s="23">
        <f>IF(B33="",NA(),_XLL.VOSEPOISSON(C33))</f>
        <v>589</v>
      </c>
      <c r="L33" s="5">
        <f t="shared" si="2"/>
        <v>14</v>
      </c>
      <c r="M33" s="22">
        <f t="shared" si="3"/>
        <v>579.623784850331</v>
      </c>
      <c r="N33" s="23">
        <f>IF(L33="",NA(),_XLL.VOSELOGNORMAL(M33,M33*Ratio))</f>
        <v>546.6067499999281</v>
      </c>
    </row>
    <row r="34" spans="2:14" ht="12.75">
      <c r="B34" s="5">
        <f t="shared" si="1"/>
        <v>15</v>
      </c>
      <c r="C34" s="22">
        <f t="shared" si="0"/>
        <v>609.1347602812023</v>
      </c>
      <c r="D34" s="23">
        <f>IF(B34="",NA(),_XLL.VOSEPOISSON(C34))</f>
        <v>612</v>
      </c>
      <c r="L34" s="5">
        <f t="shared" si="2"/>
        <v>15</v>
      </c>
      <c r="M34" s="22">
        <f t="shared" si="3"/>
        <v>609.1347602812023</v>
      </c>
      <c r="N34" s="23">
        <f>IF(L34="",NA(),_XLL.VOSELOGNORMAL(M34,M34*Ratio))</f>
        <v>602.9886799066265</v>
      </c>
    </row>
    <row r="35" spans="2:14" ht="12.75">
      <c r="B35" s="5" t="e">
        <f t="shared" si="1"/>
        <v>#N/A</v>
      </c>
      <c r="C35" s="22" t="e">
        <f t="shared" si="0"/>
        <v>#N/A</v>
      </c>
      <c r="D35" s="23" t="e">
        <f>IF(B35="",NA(),_XLL.VOSEPOISSON(C35))</f>
        <v>#N/A</v>
      </c>
      <c r="L35" s="5" t="e">
        <f t="shared" si="2"/>
        <v>#N/A</v>
      </c>
      <c r="M35" s="22" t="e">
        <f t="shared" si="3"/>
        <v>#N/A</v>
      </c>
      <c r="N35" s="23" t="e">
        <f>IF(L35="",NA(),_XLL.VOSELOGNORMAL(M35,M35*Ratio))</f>
        <v>#N/A</v>
      </c>
    </row>
    <row r="36" spans="2:14" ht="12.75">
      <c r="B36" s="5" t="e">
        <f t="shared" si="1"/>
        <v>#N/A</v>
      </c>
      <c r="C36" s="22" t="e">
        <f t="shared" si="0"/>
        <v>#N/A</v>
      </c>
      <c r="D36" s="23" t="e">
        <f>IF(B36="",NA(),_XLL.VOSEPOISSON(C36))</f>
        <v>#N/A</v>
      </c>
      <c r="L36" s="5" t="e">
        <f t="shared" si="2"/>
        <v>#N/A</v>
      </c>
      <c r="M36" s="22" t="e">
        <f t="shared" si="3"/>
        <v>#N/A</v>
      </c>
      <c r="N36" s="23" t="e">
        <f>IF(L36="",NA(),_XLL.VOSELOGNORMAL(M36,M36*Ratio))</f>
        <v>#N/A</v>
      </c>
    </row>
    <row r="37" spans="2:14" ht="13.5" thickBot="1">
      <c r="B37" s="6" t="e">
        <f t="shared" si="1"/>
        <v>#N/A</v>
      </c>
      <c r="C37" s="24" t="e">
        <f t="shared" si="0"/>
        <v>#N/A</v>
      </c>
      <c r="D37" s="25" t="e">
        <f>IF(B37="",NA(),_XLL.VOSEPOISSON(C37))</f>
        <v>#N/A</v>
      </c>
      <c r="L37" s="6" t="e">
        <f t="shared" si="2"/>
        <v>#N/A</v>
      </c>
      <c r="M37" s="24" t="e">
        <f t="shared" si="3"/>
        <v>#N/A</v>
      </c>
      <c r="N37" s="25" t="e">
        <f>IF(L37="",NA(),_XLL.VOSELOGNORMAL(M37,M37*Ratio))</f>
        <v>#N/A</v>
      </c>
    </row>
    <row r="38" ht="12.75"/>
    <row r="39" s="9" customFormat="1" ht="12.75"/>
    <row r="40" ht="12.75"/>
    <row r="41" ht="12.75"/>
    <row r="42" spans="2:12" ht="12.75">
      <c r="B42" s="14" t="s">
        <v>17</v>
      </c>
      <c r="L42" s="14" t="s">
        <v>19</v>
      </c>
    </row>
    <row r="43" spans="2:12" ht="12.75">
      <c r="B43" t="s">
        <v>12</v>
      </c>
      <c r="L43" t="s">
        <v>12</v>
      </c>
    </row>
    <row r="44" spans="2:12" ht="12.75">
      <c r="B44" t="s">
        <v>18</v>
      </c>
      <c r="L44" t="s">
        <v>20</v>
      </c>
    </row>
    <row r="45" spans="2:12" ht="12.75">
      <c r="B45" t="s">
        <v>11</v>
      </c>
      <c r="L45" t="s">
        <v>11</v>
      </c>
    </row>
    <row r="46" ht="12.75"/>
    <row r="47" spans="2:16" ht="12.75">
      <c r="B47" t="s">
        <v>4</v>
      </c>
      <c r="F47" s="15">
        <f>InitialRate</f>
        <v>195.98110424900426</v>
      </c>
      <c r="L47" t="s">
        <v>4</v>
      </c>
      <c r="P47" s="15">
        <f>InitialRate</f>
        <v>195.98110424900426</v>
      </c>
    </row>
    <row r="48" spans="2:16" ht="12.75">
      <c r="B48" t="s">
        <v>5</v>
      </c>
      <c r="F48" s="16">
        <f>FinalRate</f>
        <v>609.1347602812023</v>
      </c>
      <c r="L48" t="s">
        <v>5</v>
      </c>
      <c r="P48" s="16">
        <f>FinalRate</f>
        <v>609.1347602812023</v>
      </c>
    </row>
    <row r="49" spans="2:16" ht="12.75">
      <c r="B49" t="s">
        <v>8</v>
      </c>
      <c r="F49" s="17">
        <f>Periods</f>
        <v>15</v>
      </c>
      <c r="L49" t="s">
        <v>8</v>
      </c>
      <c r="P49" s="17">
        <f>Periods</f>
        <v>15</v>
      </c>
    </row>
    <row r="50" spans="2:16" ht="12.75">
      <c r="B50" t="s">
        <v>13</v>
      </c>
      <c r="F50" s="10">
        <v>0.1</v>
      </c>
      <c r="L50" t="s">
        <v>13</v>
      </c>
      <c r="P50" s="10">
        <v>0.15</v>
      </c>
    </row>
    <row r="51" spans="2:16" ht="12.75">
      <c r="B51" t="s">
        <v>16</v>
      </c>
      <c r="F51" s="7">
        <v>4</v>
      </c>
      <c r="L51" t="s">
        <v>21</v>
      </c>
      <c r="O51" s="18">
        <v>3</v>
      </c>
      <c r="P51" s="19">
        <v>3</v>
      </c>
    </row>
    <row r="52" spans="2:13" ht="13.5" thickBot="1">
      <c r="B52" s="1"/>
      <c r="C52" s="1"/>
      <c r="L52" s="1"/>
      <c r="M52" s="1"/>
    </row>
    <row r="53" spans="2:14" ht="13.5" thickBot="1">
      <c r="B53" s="11" t="s">
        <v>0</v>
      </c>
      <c r="C53" s="11" t="s">
        <v>14</v>
      </c>
      <c r="D53" s="12" t="s">
        <v>9</v>
      </c>
      <c r="L53" s="11" t="s">
        <v>0</v>
      </c>
      <c r="M53" s="30" t="s">
        <v>14</v>
      </c>
      <c r="N53" s="12" t="s">
        <v>9</v>
      </c>
    </row>
    <row r="54" spans="2:14" ht="12.75">
      <c r="B54" s="13">
        <v>1</v>
      </c>
      <c r="C54" s="20">
        <f aca="true" t="shared" si="4" ref="C54:C71">(1-0.5^((B54-1)/HalfRangeTime))*(FinalRate-InitialRate)+InitialRate</f>
        <v>195.98110424900426</v>
      </c>
      <c r="D54" s="21">
        <f>IF(B54="",NA(),_XLL.VOSELOGNORMAL(C54,C54*Ratio2))</f>
        <v>232.02233846112722</v>
      </c>
      <c r="L54" s="27">
        <v>1</v>
      </c>
      <c r="M54" s="22">
        <f>_XLL.VOSEBETAPROB((L54-1)/Periods,Parameter1,Parameter2,1)*(FinalRate-InitialRate)+InitialRate</f>
        <v>195.98110424900426</v>
      </c>
      <c r="N54" s="21">
        <f>IF(L54="",NA(),_XLL.VOSELOGNORMAL(M54,M54*Ratio3))</f>
        <v>185.74390704638648</v>
      </c>
    </row>
    <row r="55" spans="2:14" ht="12.75">
      <c r="B55" s="5">
        <f aca="true" t="shared" si="5" ref="B55:B71">IF(B54&lt;Periods,B54+1,NA())</f>
        <v>2</v>
      </c>
      <c r="C55" s="22">
        <f t="shared" si="4"/>
        <v>261.7153319747608</v>
      </c>
      <c r="D55" s="23">
        <f>IF(B55="",NA(),_XLL.VOSELOGNORMAL(C55,C55*Ratio2))</f>
        <v>283.13396450818817</v>
      </c>
      <c r="L55" s="28">
        <f aca="true" t="shared" si="6" ref="L55:L71">IF(L54&lt;Periods,L54+1,NA())</f>
        <v>2</v>
      </c>
      <c r="M55" s="22">
        <f>_XLL.VOSEBETAPROB((L55-1)/Periods,Parameter1,Parameter2,1)*(FinalRate-InitialRate)+InitialRate</f>
        <v>197.08611175570567</v>
      </c>
      <c r="N55" s="23">
        <f>IF(L55="",NA(),_XLL.VOSELOGNORMAL(M55,M55*Ratio3))</f>
        <v>215.77341274642805</v>
      </c>
    </row>
    <row r="56" spans="2:14" ht="12.75">
      <c r="B56" s="5">
        <f t="shared" si="5"/>
        <v>3</v>
      </c>
      <c r="C56" s="22">
        <f t="shared" si="4"/>
        <v>316.9910084288207</v>
      </c>
      <c r="D56" s="23">
        <f>IF(B56="",NA(),_XLL.VOSELOGNORMAL(C56,C56*Ratio2))</f>
        <v>323.0223135546623</v>
      </c>
      <c r="L56" s="28">
        <f t="shared" si="6"/>
        <v>3</v>
      </c>
      <c r="M56" s="22">
        <f>_XLL.VOSEBETAPROB((L56-1)/Periods,Parameter1,Parameter2,1)*(FinalRate-InitialRate)+InitialRate</f>
        <v>203.92018329272025</v>
      </c>
      <c r="N56" s="23">
        <f>IF(L56="",NA(),_XLL.VOSELOGNORMAL(M56,M56*Ratio3))</f>
        <v>215.70622981031667</v>
      </c>
    </row>
    <row r="57" spans="2:14" ht="12.75">
      <c r="B57" s="5">
        <f t="shared" si="5"/>
        <v>4</v>
      </c>
      <c r="C57" s="22">
        <f t="shared" si="4"/>
        <v>363.4721266097639</v>
      </c>
      <c r="D57" s="23">
        <f>IF(B57="",NA(),_XLL.VOSELOGNORMAL(C57,C57*Ratio2))</f>
        <v>390.02418342827616</v>
      </c>
      <c r="L57" s="28">
        <f t="shared" si="6"/>
        <v>4</v>
      </c>
      <c r="M57" s="22">
        <f>_XLL.VOSEBETAPROB((L57-1)/Periods,Parameter1,Parameter2,1)*(FinalRate-InitialRate)+InitialRate</f>
        <v>219.91096400638918</v>
      </c>
      <c r="N57" s="23">
        <f>IF(L57="",NA(),_XLL.VOSELOGNORMAL(M57,M57*Ratio3))</f>
        <v>200.36445814591258</v>
      </c>
    </row>
    <row r="58" spans="2:14" ht="12.75">
      <c r="B58" s="5">
        <f t="shared" si="5"/>
        <v>5</v>
      </c>
      <c r="C58" s="22">
        <f t="shared" si="4"/>
        <v>402.55793226510326</v>
      </c>
      <c r="D58" s="23">
        <f>IF(B58="",NA(),_XLL.VOSELOGNORMAL(C58,C58*Ratio2))</f>
        <v>392.12992328133004</v>
      </c>
      <c r="L58" s="28">
        <f t="shared" si="6"/>
        <v>5</v>
      </c>
      <c r="M58" s="22">
        <f>_XLL.VOSEBETAPROB((L58-1)/Periods,Parameter1,Parameter2,1)*(FinalRate-InitialRate)+InitialRate</f>
        <v>246.33157923678203</v>
      </c>
      <c r="N58" s="23">
        <f>IF(L58="",NA(),_XLL.VOSELOGNORMAL(M58,M58*Ratio3))</f>
        <v>245.7249029216696</v>
      </c>
    </row>
    <row r="59" spans="2:14" ht="12.75">
      <c r="B59" s="5">
        <f t="shared" si="5"/>
        <v>6</v>
      </c>
      <c r="C59" s="22">
        <f t="shared" si="4"/>
        <v>435.42504612798155</v>
      </c>
      <c r="D59" s="23">
        <f>IF(B59="",NA(),_XLL.VOSELOGNORMAL(C59,C59*Ratio2))</f>
        <v>431.28073282790547</v>
      </c>
      <c r="L59" s="28">
        <f t="shared" si="6"/>
        <v>6</v>
      </c>
      <c r="M59" s="22">
        <f>_XLL.VOSEBETAPROB((L59-1)/Periods,Parameter1,Parameter2,1)*(FinalRate-InitialRate)+InitialRate</f>
        <v>282.69236539156435</v>
      </c>
      <c r="N59" s="23">
        <f>IF(L59="",NA(),_XLL.VOSELOGNORMAL(M59,M59*Ratio3))</f>
        <v>328.2604335928363</v>
      </c>
    </row>
    <row r="60" spans="2:14" ht="12.75">
      <c r="B60" s="5">
        <f t="shared" si="5"/>
        <v>7</v>
      </c>
      <c r="C60" s="22">
        <f t="shared" si="4"/>
        <v>463.0628843550115</v>
      </c>
      <c r="D60" s="23">
        <f>IF(B60="",NA(),_XLL.VOSELOGNORMAL(C60,C60*Ratio2))</f>
        <v>597.6747004089742</v>
      </c>
      <c r="L60" s="28">
        <f t="shared" si="6"/>
        <v>7</v>
      </c>
      <c r="M60" s="22">
        <f>_XLL.VOSEBETAPROB((L60-1)/Periods,Parameter1,Parameter2,1)*(FinalRate-InitialRate)+InitialRate</f>
        <v>327.1326008198653</v>
      </c>
      <c r="N60" s="23">
        <f>IF(L60="",NA(),_XLL.VOSELOGNORMAL(M60,M60*Ratio3))</f>
        <v>334.5690419794952</v>
      </c>
    </row>
    <row r="61" spans="2:14" ht="12.75">
      <c r="B61" s="5">
        <f t="shared" si="5"/>
        <v>8</v>
      </c>
      <c r="C61" s="22">
        <f t="shared" si="4"/>
        <v>486.3034434454831</v>
      </c>
      <c r="D61" s="23">
        <f>IF(B61="",NA(),_XLL.VOSELOGNORMAL(C61,C61*Ratio2))</f>
        <v>638.2025051982421</v>
      </c>
      <c r="L61" s="28">
        <f t="shared" si="6"/>
        <v>8</v>
      </c>
      <c r="M61" s="22">
        <f>_XLL.VOSEBETAPROB((L61-1)/Periods,Parameter1,Parameter2,1)*(FinalRate-InitialRate)+InitialRate</f>
        <v>376.81223668614473</v>
      </c>
      <c r="N61" s="23">
        <f>IF(L61="",NA(),_XLL.VOSELOGNORMAL(M61,M61*Ratio3))</f>
        <v>358.9917989032127</v>
      </c>
    </row>
    <row r="62" spans="2:14" ht="12.75">
      <c r="B62" s="5">
        <f t="shared" si="5"/>
        <v>9</v>
      </c>
      <c r="C62" s="22">
        <f t="shared" si="4"/>
        <v>505.8463462731528</v>
      </c>
      <c r="D62" s="23">
        <f>IF(B62="",NA(),_XLL.VOSELOGNORMAL(C62,C62*Ratio2))</f>
        <v>530.6722956764352</v>
      </c>
      <c r="L62" s="28">
        <f t="shared" si="6"/>
        <v>9</v>
      </c>
      <c r="M62" s="22">
        <f>_XLL.VOSEBETAPROB((L62-1)/Periods,Parameter1,Parameter2,1)*(FinalRate-InitialRate)+InitialRate</f>
        <v>428.3036278440618</v>
      </c>
      <c r="N62" s="23">
        <f>IF(L62="",NA(),_XLL.VOSELOGNORMAL(M62,M62*Ratio3))</f>
        <v>520.2331123689933</v>
      </c>
    </row>
    <row r="63" spans="2:14" ht="12.75">
      <c r="B63" s="5">
        <f t="shared" si="5"/>
        <v>10</v>
      </c>
      <c r="C63" s="22">
        <f t="shared" si="4"/>
        <v>522.2799032045918</v>
      </c>
      <c r="D63" s="23">
        <f>IF(B63="",NA(),_XLL.VOSELOGNORMAL(C63,C63*Ratio2))</f>
        <v>605.7917142236315</v>
      </c>
      <c r="L63" s="28">
        <f t="shared" si="6"/>
        <v>10</v>
      </c>
      <c r="M63" s="22">
        <f>_XLL.VOSEBETAPROB((L63-1)/Periods,Parameter1,Parameter2,1)*(FinalRate-InitialRate)+InitialRate</f>
        <v>477.98326371034125</v>
      </c>
      <c r="N63" s="23">
        <f>IF(L63="",NA(),_XLL.VOSELOGNORMAL(M63,M63*Ratio3))</f>
        <v>553.3241063348206</v>
      </c>
    </row>
    <row r="64" spans="2:14" ht="12.75">
      <c r="B64" s="5">
        <f t="shared" si="5"/>
        <v>11</v>
      </c>
      <c r="C64" s="22">
        <f t="shared" si="4"/>
        <v>536.0988223181068</v>
      </c>
      <c r="D64" s="23">
        <f>IF(B64="",NA(),_XLL.VOSELOGNORMAL(C64,C64*Ratio2))</f>
        <v>511.8427811862381</v>
      </c>
      <c r="L64" s="28">
        <f t="shared" si="6"/>
        <v>11</v>
      </c>
      <c r="M64" s="22">
        <f>_XLL.VOSEBETAPROB((L64-1)/Periods,Parameter1,Parameter2,1)*(FinalRate-InitialRate)+InitialRate</f>
        <v>522.4234991386422</v>
      </c>
      <c r="N64" s="23">
        <f>IF(L64="",NA(),_XLL.VOSELOGNORMAL(M64,M64*Ratio3))</f>
        <v>469.750784470189</v>
      </c>
    </row>
    <row r="65" spans="2:14" ht="12.75">
      <c r="B65" s="5">
        <f t="shared" si="5"/>
        <v>12</v>
      </c>
      <c r="C65" s="22">
        <f t="shared" si="4"/>
        <v>547.7191018633428</v>
      </c>
      <c r="D65" s="23">
        <f>IF(B65="",NA(),_XLL.VOSELOGNORMAL(C65,C65*Ratio2))</f>
        <v>570.2356315375276</v>
      </c>
      <c r="L65" s="28">
        <f t="shared" si="6"/>
        <v>12</v>
      </c>
      <c r="M65" s="22">
        <f>_XLL.VOSEBETAPROB((L65-1)/Periods,Parameter1,Parameter2,1)*(FinalRate-InitialRate)+InitialRate</f>
        <v>558.7842852934244</v>
      </c>
      <c r="N65" s="23">
        <f>IF(L65="",NA(),_XLL.VOSELOGNORMAL(M65,M65*Ratio3))</f>
        <v>590.885784483562</v>
      </c>
    </row>
    <row r="66" spans="2:14" ht="12.75">
      <c r="B66" s="5">
        <f t="shared" si="5"/>
        <v>13</v>
      </c>
      <c r="C66" s="22">
        <f t="shared" si="4"/>
        <v>557.4905532771775</v>
      </c>
      <c r="D66" s="23">
        <f>IF(B66="",NA(),_XLL.VOSELOGNORMAL(C66,C66*Ratio2))</f>
        <v>515.6667807220442</v>
      </c>
      <c r="L66" s="28">
        <f t="shared" si="6"/>
        <v>13</v>
      </c>
      <c r="M66" s="22">
        <f>_XLL.VOSEBETAPROB((L66-1)/Periods,Parameter1,Parameter2,1)*(FinalRate-InitialRate)+InitialRate</f>
        <v>585.2049005238173</v>
      </c>
      <c r="N66" s="23">
        <f>IF(L66="",NA(),_XLL.VOSELOGNORMAL(M66,M66*Ratio3))</f>
        <v>614.7354426355992</v>
      </c>
    </row>
    <row r="67" spans="2:14" ht="12.75">
      <c r="B67" s="5">
        <f t="shared" si="5"/>
        <v>14</v>
      </c>
      <c r="C67" s="22">
        <f t="shared" si="4"/>
        <v>565.707331742897</v>
      </c>
      <c r="D67" s="23">
        <f>IF(B67="",NA(),_XLL.VOSELOGNORMAL(C67,C67*Ratio2))</f>
        <v>566.4675969808584</v>
      </c>
      <c r="L67" s="28">
        <f t="shared" si="6"/>
        <v>14</v>
      </c>
      <c r="M67" s="22">
        <f>_XLL.VOSEBETAPROB((L67-1)/Periods,Parameter1,Parameter2,1)*(FinalRate-InitialRate)+InitialRate</f>
        <v>601.1956812374863</v>
      </c>
      <c r="N67" s="23">
        <f>IF(L67="",NA(),_XLL.VOSELOGNORMAL(M67,M67*Ratio3))</f>
        <v>452.88183150138366</v>
      </c>
    </row>
    <row r="68" spans="2:14" ht="12.75">
      <c r="B68" s="5">
        <f t="shared" si="5"/>
        <v>15</v>
      </c>
      <c r="C68" s="22">
        <f t="shared" si="4"/>
        <v>572.6167912996546</v>
      </c>
      <c r="D68" s="23">
        <f>IF(B68="",NA(),_XLL.VOSELOGNORMAL(C68,C68*Ratio2))</f>
        <v>645.8457787184614</v>
      </c>
      <c r="L68" s="28">
        <f t="shared" si="6"/>
        <v>15</v>
      </c>
      <c r="M68" s="22">
        <f>_XLL.VOSEBETAPROB((L68-1)/Periods,Parameter1,Parameter2,1)*(FinalRate-InitialRate)+InitialRate</f>
        <v>608.0297527745008</v>
      </c>
      <c r="N68" s="23">
        <f>IF(L68="",NA(),_XLL.VOSELOGNORMAL(M68,M68*Ratio3))</f>
        <v>506.02801184307833</v>
      </c>
    </row>
    <row r="69" spans="2:14" ht="12.75">
      <c r="B69" s="5" t="e">
        <f t="shared" si="5"/>
        <v>#N/A</v>
      </c>
      <c r="C69" s="22" t="e">
        <f t="shared" si="4"/>
        <v>#N/A</v>
      </c>
      <c r="D69" s="23" t="e">
        <f>IF(B69="",NA(),_XLL.VOSELOGNORMAL(C69,C69*Ratio2))</f>
        <v>#N/A</v>
      </c>
      <c r="L69" s="28" t="e">
        <f t="shared" si="6"/>
        <v>#N/A</v>
      </c>
      <c r="M69" s="22" t="e">
        <f>_XLL.VOSEBETAPROB((L69-1)/Periods,Parameter1,Parameter2,1)*(FinalRate-InitialRate)+InitialRate</f>
        <v>#VALUE!</v>
      </c>
      <c r="N69" s="23" t="e">
        <f>IF(L69="",NA(),_XLL.VOSELOGNORMAL(M69,M69*Ratio3))</f>
        <v>#N/A</v>
      </c>
    </row>
    <row r="70" spans="2:14" ht="12.75">
      <c r="B70" s="5" t="e">
        <f t="shared" si="5"/>
        <v>#N/A</v>
      </c>
      <c r="C70" s="22" t="e">
        <f t="shared" si="4"/>
        <v>#N/A</v>
      </c>
      <c r="D70" s="23" t="e">
        <f>IF(B70="",NA(),_XLL.VOSELOGNORMAL(C70,C70*Ratio2))</f>
        <v>#N/A</v>
      </c>
      <c r="L70" s="28" t="e">
        <f t="shared" si="6"/>
        <v>#N/A</v>
      </c>
      <c r="M70" s="22" t="e">
        <f>_XLL.VOSEBETAPROB((L70-1)/Periods,Parameter1,Parameter2,1)*(FinalRate-InitialRate)+InitialRate</f>
        <v>#VALUE!</v>
      </c>
      <c r="N70" s="23" t="e">
        <f>IF(L70="",NA(),_XLL.VOSELOGNORMAL(M70,M70*Ratio3))</f>
        <v>#N/A</v>
      </c>
    </row>
    <row r="71" spans="2:14" ht="13.5" thickBot="1">
      <c r="B71" s="6" t="e">
        <f t="shared" si="5"/>
        <v>#N/A</v>
      </c>
      <c r="C71" s="24" t="e">
        <f t="shared" si="4"/>
        <v>#N/A</v>
      </c>
      <c r="D71" s="25" t="e">
        <f>IF(B71="",NA(),_XLL.VOSELOGNORMAL(C71,C71*Ratio2))</f>
        <v>#N/A</v>
      </c>
      <c r="L71" s="29" t="e">
        <f t="shared" si="6"/>
        <v>#N/A</v>
      </c>
      <c r="M71" s="24" t="e">
        <f>_XLL.VOSEBETAPROB((L71-1)/Periods,Parameter1,Parameter2,1)*(FinalRate-InitialRate)+InitialRate</f>
        <v>#VALUE!</v>
      </c>
      <c r="N71" s="25" t="e">
        <f>IF(L71="",NA(),_XLL.VOSELOGNORMAL(M71,M71*Ratio3))</f>
        <v>#N/A</v>
      </c>
    </row>
    <row r="74" ht="12.75">
      <c r="M74" s="26"/>
    </row>
    <row r="75" ht="12.75">
      <c r="M75" s="26"/>
    </row>
    <row r="76" ht="12.75">
      <c r="M76" s="26"/>
    </row>
    <row r="77" ht="12.75">
      <c r="M77" s="26"/>
    </row>
    <row r="78" ht="12.75">
      <c r="M78" s="26"/>
    </row>
  </sheetData>
  <sheetProtection/>
  <mergeCells count="1">
    <mergeCell ref="B4:G5"/>
  </mergeCells>
  <dataValidations count="1">
    <dataValidation type="decimal" operator="greaterThan" allowBlank="1" showInputMessage="1" showErrorMessage="1" errorTitle="Oops" error="Stdev/mean must be &gt; 0" sqref="F50 O16 P50">
      <formula1>0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2001-06-27T18:53:48Z</dcterms:created>
  <dcterms:modified xsi:type="dcterms:W3CDTF">2009-11-14T09:58:56Z</dcterms:modified>
  <cp:category/>
  <cp:version/>
  <cp:contentType/>
  <cp:contentStatus/>
</cp:coreProperties>
</file>