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056" windowWidth="18960" windowHeight="9540" activeTab="0"/>
  </bookViews>
  <sheets>
    <sheet name="Capital with uncontrolled risk" sheetId="1" r:id="rId1"/>
    <sheet name="Capital with controlled risk" sheetId="2" r:id="rId2"/>
  </sheets>
  <definedNames>
    <definedName name="Max_Size" localSheetId="1">'Capital with controlled risk'!$C$21</definedName>
    <definedName name="Max_Size">'Capital with uncontrolled risk'!$C$22</definedName>
    <definedName name="Max_WC" localSheetId="1">'Capital with controlled risk'!$C$11</definedName>
    <definedName name="Max_WC">'Capital with uncontrolled risk'!$C$12</definedName>
    <definedName name="Min_Size" localSheetId="1">'Capital with controlled risk'!$C$19</definedName>
    <definedName name="Min_Size">'Capital with uncontrolled risk'!$C$20</definedName>
    <definedName name="Min_WC" localSheetId="1">'Capital with controlled risk'!$C$10</definedName>
    <definedName name="Min_WC">'Capital with uncontrolled risk'!$C$11</definedName>
    <definedName name="ML_Size" localSheetId="1">'Capital with controlled risk'!$C$20</definedName>
    <definedName name="ML_Size">'Capital with uncontrolled risk'!$C$21</definedName>
    <definedName name="ML_WC" localSheetId="1">'Capital with controlled risk'!$C$12</definedName>
    <definedName name="ML_WC">'Capital with uncontrolled risk'!$C$13</definedName>
    <definedName name="Rate" localSheetId="1">'Capital with controlled risk'!$C$18</definedName>
    <definedName name="Rate">'Capital with uncontrolled risk'!$C$19</definedName>
    <definedName name="RiskAutoStopPercChange">1.5</definedName>
    <definedName name="RiskCollectDistributionSamples">0</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100000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 name="sales" localSheetId="1">'Capital with controlled risk'!$C$8</definedName>
    <definedName name="sales">'Capital with uncontrolled risk'!$C$9</definedName>
    <definedName name="sales_price" localSheetId="1">'Capital with controlled risk'!$C$9</definedName>
    <definedName name="sales_price">'Capital with uncontrolled risk'!$C$10</definedName>
    <definedName name="XChange_Rate" localSheetId="1">'Capital with controlled risk'!$C$15</definedName>
    <definedName name="XChange_Rate">'Capital with uncontrolled risk'!$C$16</definedName>
    <definedName name="XChange_Rate_Vol" localSheetId="1">'Capital with controlled risk'!$C$16</definedName>
    <definedName name="XChange_Rate_Vol">'Capital with uncontrolled risk'!$C$17</definedName>
  </definedNames>
  <calcPr calcMode="manual" fullCalcOnLoad="1"/>
</workbook>
</file>

<file path=xl/comments1.xml><?xml version="1.0" encoding="utf-8"?>
<comments xmlns="http://schemas.openxmlformats.org/spreadsheetml/2006/main">
  <authors>
    <author>Timour Koupeev</author>
  </authors>
  <commentList>
    <comment ref="G20" authorId="0">
      <text>
        <r>
          <rPr>
            <sz val="8"/>
            <rFont val="Tahoma"/>
            <family val="2"/>
          </rPr>
          <t>The purpose of "signalling capital" is to satisfy outsiders such as investors, suppliers, regulators, rating agents and analysts with the adequacy of the firm’s capital. In other words, it assures outsiders that the firm is indeed as strong as the managers know it to be (Shimpi, 2001).</t>
        </r>
      </text>
    </comment>
  </commentList>
</comments>
</file>

<file path=xl/comments2.xml><?xml version="1.0" encoding="utf-8"?>
<comments xmlns="http://schemas.openxmlformats.org/spreadsheetml/2006/main">
  <authors>
    <author>Timour Koupeev</author>
  </authors>
  <commentList>
    <comment ref="C32" authorId="0">
      <text>
        <r>
          <rPr>
            <sz val="8"/>
            <rFont val="Tahoma"/>
            <family val="2"/>
          </rPr>
          <t>Assumed equal to expected value of claims+10% for insurer's profit</t>
        </r>
      </text>
    </comment>
  </commentList>
</comments>
</file>

<file path=xl/sharedStrings.xml><?xml version="1.0" encoding="utf-8"?>
<sst xmlns="http://schemas.openxmlformats.org/spreadsheetml/2006/main" count="78" uniqueCount="46">
  <si>
    <t>Sales</t>
  </si>
  <si>
    <t>cases of beer</t>
  </si>
  <si>
    <t>Sale price</t>
  </si>
  <si>
    <t>per case</t>
  </si>
  <si>
    <t>Risks the firm faces</t>
  </si>
  <si>
    <t>Dollars/Pound</t>
  </si>
  <si>
    <t>volatility</t>
  </si>
  <si>
    <t>on average per year</t>
  </si>
  <si>
    <t>minimum claim</t>
  </si>
  <si>
    <t>most likely claim</t>
  </si>
  <si>
    <t>maximum</t>
  </si>
  <si>
    <t>Revenues</t>
  </si>
  <si>
    <t>of sales</t>
  </si>
  <si>
    <t>Required capital:</t>
  </si>
  <si>
    <t>up to</t>
  </si>
  <si>
    <t>and most likely</t>
  </si>
  <si>
    <t>…in dollars:</t>
  </si>
  <si>
    <t>nr of claims</t>
  </si>
  <si>
    <t>Total</t>
  </si>
  <si>
    <t>Results:</t>
  </si>
  <si>
    <t>Operating capital</t>
  </si>
  <si>
    <t>Risk capital</t>
  </si>
  <si>
    <t>Signal capital</t>
  </si>
  <si>
    <t>Capital required</t>
  </si>
  <si>
    <t>Simulation of firm's capital required</t>
  </si>
  <si>
    <t>Capital Required</t>
  </si>
  <si>
    <t>Needed Working Capital</t>
  </si>
  <si>
    <t>(WITH HEDGING - no volatility)</t>
  </si>
  <si>
    <t>New Operating capital</t>
  </si>
  <si>
    <t>New Risk capital</t>
  </si>
  <si>
    <t>(WITH INSURANCE - no net payments)</t>
  </si>
  <si>
    <t>Insurance premium</t>
  </si>
  <si>
    <t>(assumed equal to expected claims)</t>
  </si>
  <si>
    <t>Capital Required New</t>
  </si>
  <si>
    <r>
      <t>Problem:</t>
    </r>
    <r>
      <rPr>
        <sz val="10"/>
        <rFont val="Times New Roman"/>
        <family val="1"/>
      </rPr>
      <t xml:space="preserve"> After the previous analysis, now the like to see what the required capital will be if you would take insurance and hedge against the liability suits (you can assume no transaction costs for the hedging and insurance).</t>
    </r>
  </si>
  <si>
    <t>New Signal capital</t>
  </si>
  <si>
    <t>1. Exchange risk</t>
  </si>
  <si>
    <t>2. Liability claim</t>
  </si>
  <si>
    <t>1. Working capital</t>
  </si>
  <si>
    <t>Run simulation to see these values at simulation end</t>
  </si>
  <si>
    <t xml:space="preserve"> * signal to the market that the firm is as strong as the managers know it to be.</t>
  </si>
  <si>
    <t xml:space="preserve"> - to signal to the market *</t>
  </si>
  <si>
    <t xml:space="preserve"> * smaller, because the capital required with insurance &amp; hedging is less volatile.</t>
  </si>
  <si>
    <r>
      <t>Framework:</t>
    </r>
    <r>
      <rPr>
        <sz val="10"/>
        <rFont val="Arial"/>
        <family val="0"/>
      </rPr>
      <t xml:space="preserve"> This problem is based on the framework of capital management, described in Chapter 3 of the book "Integrated Corporate Risk Management" by P. Shimpi. In this example, we define three types of capital: (1) Operational capital - the expected capital needed for corporate activities, (2) risk capital - the capital that would be enough in 99% of the time and (3) signaling capital - the capital a firm holds to reassure outsiders that the firm is indeed as strong as the managers know it to be.</t>
    </r>
  </si>
  <si>
    <r>
      <t>Problem:</t>
    </r>
    <r>
      <rPr>
        <sz val="10"/>
        <rFont val="Times New Roman"/>
        <family val="1"/>
      </rPr>
      <t xml:space="preserve"> You are a consultant, hired by a US beer brewery that makes a special beer exclusively for the UK market. The brewery has a contract for selling 1,000,000 cases next year at a price of 10 pounds per case. You are asked how much capital the firm needs. The firm is exposed to two types of risk: exchange risk and liability claims, but the firm does not want to use any insurance or hedging.</t>
    </r>
  </si>
  <si>
    <t>Simulation of firm's capital required (output)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</si>
</sst>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quot;$&quot;#,##0"/>
    <numFmt numFmtId="166" formatCode="[$$-409]#,##0"/>
    <numFmt numFmtId="167" formatCode="_-* #,##0_-;\-* #,##0_-;_-* &quot;-&quot;??_-;_-@_-"/>
    <numFmt numFmtId="168" formatCode="[$£-809]#,##0"/>
    <numFmt numFmtId="169" formatCode="&quot;$&quot;#,##0.00"/>
    <numFmt numFmtId="170" formatCode="[$$-409]#,##0.00"/>
  </numFmts>
  <fonts count="48">
    <font>
      <sz val="10"/>
      <name val="Arial"/>
      <family val="0"/>
    </font>
    <font>
      <sz val="11"/>
      <color indexed="8"/>
      <name val="Calibri"/>
      <family val="2"/>
    </font>
    <font>
      <sz val="8"/>
      <name val="Arial"/>
      <family val="2"/>
    </font>
    <font>
      <sz val="10"/>
      <color indexed="9"/>
      <name val="Arial"/>
      <family val="2"/>
    </font>
    <font>
      <sz val="12"/>
      <name val="Times New Roman"/>
      <family val="1"/>
    </font>
    <font>
      <sz val="10"/>
      <name val="Times New Roman"/>
      <family val="1"/>
    </font>
    <font>
      <b/>
      <sz val="10"/>
      <name val="Times New Roman"/>
      <family val="1"/>
    </font>
    <font>
      <sz val="16"/>
      <name val="Arial"/>
      <family val="2"/>
    </font>
    <font>
      <sz val="10"/>
      <color indexed="12"/>
      <name val="Arial"/>
      <family val="2"/>
    </font>
    <font>
      <b/>
      <sz val="10"/>
      <name val="Arial"/>
      <family val="2"/>
    </font>
    <font>
      <b/>
      <sz val="10"/>
      <color indexed="10"/>
      <name val="Arial"/>
      <family val="2"/>
    </font>
    <font>
      <sz val="10"/>
      <color indexed="10"/>
      <name val="Arial"/>
      <family val="2"/>
    </font>
    <font>
      <i/>
      <sz val="10"/>
      <name val="Arial"/>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thin"/>
      <bottom style="thin"/>
    </border>
    <border>
      <left style="medium"/>
      <right/>
      <top style="thin"/>
      <bottom style="thin"/>
    </border>
    <border>
      <left/>
      <right style="medium"/>
      <top style="thin"/>
      <bottom style="thin"/>
    </border>
    <border>
      <left style="medium"/>
      <right/>
      <top style="thin"/>
      <bottom style="medium"/>
    </border>
    <border>
      <left/>
      <right style="medium"/>
      <top style="thin"/>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right/>
      <top style="thin"/>
      <bottom/>
    </border>
    <border>
      <left/>
      <right style="medium"/>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4">
    <xf numFmtId="0" fontId="0" fillId="0" borderId="0" xfId="0" applyAlignment="1">
      <alignment/>
    </xf>
    <xf numFmtId="0" fontId="0" fillId="0" borderId="0" xfId="0" applyAlignment="1" applyProtection="1">
      <alignment/>
      <protection locked="0"/>
    </xf>
    <xf numFmtId="0" fontId="3" fillId="0" borderId="0" xfId="0" applyFont="1" applyAlignment="1" applyProtection="1">
      <alignment/>
      <protection hidden="1"/>
    </xf>
    <xf numFmtId="0" fontId="4" fillId="0" borderId="0" xfId="0" applyFont="1" applyAlignment="1">
      <alignment/>
    </xf>
    <xf numFmtId="0" fontId="7" fillId="0" borderId="0" xfId="0" applyFont="1" applyAlignment="1" applyProtection="1">
      <alignment/>
      <protection locked="0"/>
    </xf>
    <xf numFmtId="0" fontId="8" fillId="0" borderId="0" xfId="0" applyFont="1" applyAlignment="1" applyProtection="1">
      <alignment/>
      <protection locked="0"/>
    </xf>
    <xf numFmtId="0" fontId="9" fillId="0" borderId="10" xfId="0" applyFont="1" applyBorder="1" applyAlignment="1" applyProtection="1">
      <alignment/>
      <protection locked="0"/>
    </xf>
    <xf numFmtId="165" fontId="8" fillId="0" borderId="0" xfId="0" applyNumberFormat="1" applyFont="1" applyBorder="1" applyAlignment="1" applyProtection="1">
      <alignment/>
      <protection locked="0"/>
    </xf>
    <xf numFmtId="10" fontId="8" fillId="0" borderId="0" xfId="57" applyNumberFormat="1" applyFont="1" applyAlignment="1" applyProtection="1">
      <alignment/>
      <protection locked="0"/>
    </xf>
    <xf numFmtId="0" fontId="3" fillId="0" borderId="0" xfId="0" applyFont="1" applyFill="1" applyAlignment="1" applyProtection="1">
      <alignment/>
      <protection hidden="1"/>
    </xf>
    <xf numFmtId="0" fontId="6" fillId="0" borderId="0" xfId="0" applyFont="1" applyFill="1" applyBorder="1" applyAlignment="1">
      <alignment horizontal="left" wrapText="1"/>
    </xf>
    <xf numFmtId="0" fontId="0" fillId="0" borderId="0" xfId="0" applyFill="1" applyAlignment="1" applyProtection="1">
      <alignment/>
      <protection locked="0"/>
    </xf>
    <xf numFmtId="0" fontId="8" fillId="0" borderId="11" xfId="0" applyFont="1" applyBorder="1" applyAlignment="1" applyProtection="1">
      <alignment/>
      <protection locked="0"/>
    </xf>
    <xf numFmtId="0" fontId="0" fillId="0" borderId="12" xfId="0" applyFont="1" applyBorder="1" applyAlignment="1" applyProtection="1">
      <alignment/>
      <protection locked="0"/>
    </xf>
    <xf numFmtId="0" fontId="0" fillId="0" borderId="13" xfId="0" applyBorder="1" applyAlignment="1" applyProtection="1">
      <alignment/>
      <protection locked="0"/>
    </xf>
    <xf numFmtId="0" fontId="0" fillId="0" borderId="12" xfId="0" applyFont="1" applyBorder="1" applyAlignment="1" applyProtection="1">
      <alignment horizontal="right"/>
      <protection locked="0"/>
    </xf>
    <xf numFmtId="0" fontId="0" fillId="0" borderId="14" xfId="0" applyFont="1" applyBorder="1" applyAlignment="1" applyProtection="1">
      <alignment horizontal="right"/>
      <protection locked="0"/>
    </xf>
    <xf numFmtId="0" fontId="0" fillId="0" borderId="15" xfId="0" applyBorder="1" applyAlignment="1" applyProtection="1">
      <alignment/>
      <protection locked="0"/>
    </xf>
    <xf numFmtId="0" fontId="0" fillId="33" borderId="12" xfId="0" applyFont="1" applyFill="1" applyBorder="1" applyAlignment="1" applyProtection="1">
      <alignment/>
      <protection locked="0"/>
    </xf>
    <xf numFmtId="0" fontId="8" fillId="33" borderId="11" xfId="0" applyFont="1" applyFill="1" applyBorder="1" applyAlignment="1" applyProtection="1">
      <alignment/>
      <protection locked="0"/>
    </xf>
    <xf numFmtId="0" fontId="0" fillId="33" borderId="13" xfId="0" applyFill="1" applyBorder="1" applyAlignment="1" applyProtection="1">
      <alignment/>
      <protection locked="0"/>
    </xf>
    <xf numFmtId="165" fontId="11" fillId="0" borderId="16" xfId="0" applyNumberFormat="1" applyFont="1"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quotePrefix="1">
      <alignment/>
      <protection locked="0"/>
    </xf>
    <xf numFmtId="0" fontId="0" fillId="0" borderId="19" xfId="0" applyBorder="1" applyAlignment="1" applyProtection="1">
      <alignment/>
      <protection locked="0"/>
    </xf>
    <xf numFmtId="165" fontId="10" fillId="0" borderId="20" xfId="0" applyNumberFormat="1" applyFont="1" applyBorder="1" applyAlignment="1" applyProtection="1">
      <alignment/>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0" fillId="0" borderId="11" xfId="0" applyFont="1" applyBorder="1" applyAlignment="1" applyProtection="1">
      <alignment/>
      <protection locked="0"/>
    </xf>
    <xf numFmtId="0" fontId="0" fillId="0" borderId="18" xfId="0" applyBorder="1" applyAlignment="1" applyProtection="1" quotePrefix="1">
      <alignment/>
      <protection locked="0"/>
    </xf>
    <xf numFmtId="167" fontId="8" fillId="0" borderId="11" xfId="42" applyNumberFormat="1" applyFont="1" applyBorder="1" applyAlignment="1" applyProtection="1">
      <alignment/>
      <protection locked="0"/>
    </xf>
    <xf numFmtId="168" fontId="8" fillId="0" borderId="11" xfId="0" applyNumberFormat="1" applyFont="1" applyBorder="1" applyAlignment="1" applyProtection="1">
      <alignment/>
      <protection locked="0"/>
    </xf>
    <xf numFmtId="9" fontId="8" fillId="0" borderId="11" xfId="57" applyFont="1" applyBorder="1" applyAlignment="1" applyProtection="1">
      <alignment/>
      <protection locked="0"/>
    </xf>
    <xf numFmtId="9" fontId="8" fillId="0" borderId="22" xfId="57" applyFont="1" applyBorder="1" applyAlignment="1" applyProtection="1">
      <alignment/>
      <protection locked="0"/>
    </xf>
    <xf numFmtId="168" fontId="0" fillId="0" borderId="11" xfId="0" applyNumberFormat="1" applyFont="1" applyBorder="1" applyAlignment="1" applyProtection="1">
      <alignment/>
      <protection locked="0"/>
    </xf>
    <xf numFmtId="166" fontId="0" fillId="0" borderId="11" xfId="0" applyNumberFormat="1" applyFont="1" applyBorder="1" applyAlignment="1" applyProtection="1">
      <alignment/>
      <protection locked="0"/>
    </xf>
    <xf numFmtId="164" fontId="0" fillId="0" borderId="11" xfId="42" applyFont="1" applyBorder="1" applyAlignment="1" applyProtection="1">
      <alignment/>
      <protection locked="0"/>
    </xf>
    <xf numFmtId="164" fontId="0" fillId="33" borderId="11" xfId="42" applyFont="1" applyFill="1" applyBorder="1" applyAlignment="1" applyProtection="1">
      <alignment/>
      <protection locked="0"/>
    </xf>
    <xf numFmtId="0" fontId="12" fillId="0" borderId="0" xfId="0" applyFont="1" applyAlignment="1" applyProtection="1" quotePrefix="1">
      <alignment/>
      <protection locked="0"/>
    </xf>
    <xf numFmtId="165" fontId="11" fillId="0" borderId="0" xfId="0" applyNumberFormat="1" applyFont="1" applyBorder="1" applyAlignment="1" applyProtection="1">
      <alignment/>
      <protection locked="0"/>
    </xf>
    <xf numFmtId="167" fontId="0" fillId="0" borderId="0" xfId="42" applyNumberFormat="1" applyFont="1" applyAlignment="1" applyProtection="1">
      <alignment/>
      <protection locked="0"/>
    </xf>
    <xf numFmtId="0" fontId="6" fillId="34" borderId="23" xfId="0" applyFont="1" applyFill="1" applyBorder="1" applyAlignment="1">
      <alignment horizontal="left" vertical="center" wrapText="1"/>
    </xf>
    <xf numFmtId="0" fontId="6" fillId="34" borderId="24" xfId="0" applyFont="1" applyFill="1" applyBorder="1" applyAlignment="1">
      <alignment horizontal="left" vertical="center" wrapText="1"/>
    </xf>
    <xf numFmtId="0" fontId="6" fillId="34" borderId="25" xfId="0" applyFont="1" applyFill="1" applyBorder="1" applyAlignment="1">
      <alignment horizontal="left" vertical="center" wrapText="1"/>
    </xf>
    <xf numFmtId="0" fontId="6" fillId="34" borderId="17" xfId="0" applyFont="1" applyFill="1" applyBorder="1" applyAlignment="1">
      <alignment horizontal="left" vertical="center" wrapText="1"/>
    </xf>
    <xf numFmtId="0" fontId="6" fillId="34" borderId="0" xfId="0" applyFont="1" applyFill="1" applyBorder="1" applyAlignment="1">
      <alignment horizontal="left" vertical="center" wrapText="1"/>
    </xf>
    <xf numFmtId="0" fontId="6" fillId="34" borderId="18" xfId="0" applyFont="1" applyFill="1" applyBorder="1" applyAlignment="1">
      <alignment horizontal="left" vertical="center" wrapText="1"/>
    </xf>
    <xf numFmtId="0" fontId="6" fillId="34" borderId="19" xfId="0" applyFont="1" applyFill="1" applyBorder="1" applyAlignment="1">
      <alignment horizontal="left" vertical="center" wrapText="1"/>
    </xf>
    <xf numFmtId="0" fontId="6" fillId="34" borderId="20" xfId="0" applyFont="1" applyFill="1" applyBorder="1" applyAlignment="1">
      <alignment horizontal="left" vertical="center" wrapText="1"/>
    </xf>
    <xf numFmtId="0" fontId="6" fillId="34" borderId="21" xfId="0" applyFont="1" applyFill="1" applyBorder="1" applyAlignment="1">
      <alignment horizontal="left" vertical="center" wrapText="1"/>
    </xf>
    <xf numFmtId="0" fontId="9" fillId="33" borderId="26" xfId="0" applyFont="1" applyFill="1" applyBorder="1" applyAlignment="1" applyProtection="1">
      <alignment horizontal="center"/>
      <protection locked="0"/>
    </xf>
    <xf numFmtId="0" fontId="9" fillId="33" borderId="27" xfId="0" applyFont="1" applyFill="1" applyBorder="1" applyAlignment="1" applyProtection="1">
      <alignment horizontal="center"/>
      <protection locked="0"/>
    </xf>
    <xf numFmtId="0" fontId="9" fillId="33" borderId="28" xfId="0" applyFont="1" applyFill="1" applyBorder="1" applyAlignment="1" applyProtection="1">
      <alignment horizontal="center"/>
      <protection locked="0"/>
    </xf>
    <xf numFmtId="0" fontId="10" fillId="0" borderId="29" xfId="0" applyFont="1" applyBorder="1" applyAlignment="1" applyProtection="1">
      <alignment horizontal="left" wrapText="1" indent="1"/>
      <protection locked="0"/>
    </xf>
    <xf numFmtId="0" fontId="10" fillId="0" borderId="30" xfId="0" applyFont="1" applyBorder="1" applyAlignment="1" applyProtection="1">
      <alignment horizontal="left" wrapText="1" indent="1"/>
      <protection locked="0"/>
    </xf>
    <xf numFmtId="0" fontId="10" fillId="0" borderId="0" xfId="0" applyFont="1" applyBorder="1" applyAlignment="1" applyProtection="1">
      <alignment horizontal="left" wrapText="1" indent="1"/>
      <protection locked="0"/>
    </xf>
    <xf numFmtId="0" fontId="10" fillId="0" borderId="18" xfId="0" applyFont="1" applyBorder="1" applyAlignment="1" applyProtection="1">
      <alignment horizontal="left" wrapText="1" indent="1"/>
      <protection locked="0"/>
    </xf>
    <xf numFmtId="0" fontId="9" fillId="35" borderId="31" xfId="0" applyNumberFormat="1" applyFont="1" applyFill="1" applyBorder="1" applyAlignment="1" applyProtection="1">
      <alignment horizontal="left" vertical="center" wrapText="1"/>
      <protection locked="0"/>
    </xf>
    <xf numFmtId="0" fontId="9" fillId="35" borderId="29" xfId="0" applyNumberFormat="1" applyFont="1" applyFill="1" applyBorder="1" applyAlignment="1" applyProtection="1">
      <alignment horizontal="left" vertical="center" wrapText="1"/>
      <protection locked="0"/>
    </xf>
    <xf numFmtId="0" fontId="9" fillId="35" borderId="32" xfId="0" applyNumberFormat="1" applyFont="1" applyFill="1" applyBorder="1" applyAlignment="1" applyProtection="1">
      <alignment horizontal="left" vertical="center" wrapText="1"/>
      <protection locked="0"/>
    </xf>
    <xf numFmtId="0" fontId="9" fillId="35" borderId="33" xfId="0" applyNumberFormat="1" applyFont="1" applyFill="1" applyBorder="1" applyAlignment="1" applyProtection="1">
      <alignment horizontal="left" vertical="center" wrapText="1"/>
      <protection locked="0"/>
    </xf>
    <xf numFmtId="0" fontId="9" fillId="35" borderId="0" xfId="0" applyNumberFormat="1" applyFont="1" applyFill="1" applyBorder="1" applyAlignment="1" applyProtection="1">
      <alignment horizontal="left" vertical="center" wrapText="1"/>
      <protection locked="0"/>
    </xf>
    <xf numFmtId="0" fontId="9" fillId="35" borderId="34" xfId="0" applyNumberFormat="1" applyFont="1" applyFill="1" applyBorder="1" applyAlignment="1" applyProtection="1">
      <alignment horizontal="left" vertical="center" wrapText="1"/>
      <protection locked="0"/>
    </xf>
    <xf numFmtId="0" fontId="9" fillId="35" borderId="35" xfId="0" applyNumberFormat="1" applyFont="1" applyFill="1" applyBorder="1" applyAlignment="1" applyProtection="1">
      <alignment horizontal="left" vertical="center" wrapText="1"/>
      <protection locked="0"/>
    </xf>
    <xf numFmtId="0" fontId="9" fillId="35" borderId="36" xfId="0" applyNumberFormat="1" applyFont="1" applyFill="1" applyBorder="1" applyAlignment="1" applyProtection="1">
      <alignment horizontal="left" vertical="center" wrapText="1"/>
      <protection locked="0"/>
    </xf>
    <xf numFmtId="0" fontId="9" fillId="35" borderId="37" xfId="0" applyNumberFormat="1" applyFont="1" applyFill="1" applyBorder="1" applyAlignment="1" applyProtection="1">
      <alignment horizontal="left" vertical="center" wrapText="1"/>
      <protection locked="0"/>
    </xf>
    <xf numFmtId="0" fontId="6" fillId="34" borderId="23" xfId="0" applyFont="1" applyFill="1" applyBorder="1" applyAlignment="1">
      <alignment horizontal="left" wrapText="1"/>
    </xf>
    <xf numFmtId="0" fontId="6" fillId="34" borderId="24" xfId="0" applyFont="1" applyFill="1" applyBorder="1" applyAlignment="1">
      <alignment horizontal="left" wrapText="1"/>
    </xf>
    <xf numFmtId="0" fontId="6" fillId="34" borderId="25" xfId="0" applyFont="1" applyFill="1" applyBorder="1" applyAlignment="1">
      <alignment horizontal="left" wrapText="1"/>
    </xf>
    <xf numFmtId="0" fontId="6" fillId="34" borderId="19" xfId="0" applyFont="1" applyFill="1" applyBorder="1" applyAlignment="1">
      <alignment horizontal="left" wrapText="1"/>
    </xf>
    <xf numFmtId="0" fontId="6" fillId="34" borderId="20" xfId="0" applyFont="1" applyFill="1" applyBorder="1" applyAlignment="1">
      <alignment horizontal="left" wrapText="1"/>
    </xf>
    <xf numFmtId="0" fontId="6" fillId="34" borderId="21" xfId="0" applyFont="1" applyFill="1" applyBorder="1" applyAlignment="1">
      <alignment horizontal="left" wrapText="1"/>
    </xf>
    <xf numFmtId="169" fontId="11" fillId="0" borderId="0" xfId="0" applyNumberFormat="1" applyFon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0</xdr:rowOff>
    </xdr:from>
    <xdr:to>
      <xdr:col>2</xdr:col>
      <xdr:colOff>1000125</xdr:colOff>
      <xdr:row>2</xdr:row>
      <xdr:rowOff>57150</xdr:rowOff>
    </xdr:to>
    <xdr:pic>
      <xdr:nvPicPr>
        <xdr:cNvPr id="1" name="Picture 4" descr="vose software logo.bmp"/>
        <xdr:cNvPicPr preferRelativeResize="1">
          <a:picLocks noChangeAspect="1"/>
        </xdr:cNvPicPr>
      </xdr:nvPicPr>
      <xdr:blipFill>
        <a:blip r:embed="rId1"/>
        <a:stretch>
          <a:fillRect/>
        </a:stretch>
      </xdr:blipFill>
      <xdr:spPr>
        <a:xfrm>
          <a:off x="209550" y="161925"/>
          <a:ext cx="2428875" cy="819150"/>
        </a:xfrm>
        <a:prstGeom prst="rect">
          <a:avLst/>
        </a:prstGeom>
        <a:noFill/>
        <a:ln w="3175" cmpd="sng">
          <a:solidFill>
            <a:srgbClr val="17375E"/>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3</xdr:col>
      <xdr:colOff>19050</xdr:colOff>
      <xdr:row>3</xdr:row>
      <xdr:rowOff>0</xdr:rowOff>
    </xdr:to>
    <xdr:pic>
      <xdr:nvPicPr>
        <xdr:cNvPr id="1" name="Picture 7" descr="new_logo"/>
        <xdr:cNvPicPr preferRelativeResize="1">
          <a:picLocks noChangeAspect="1"/>
        </xdr:cNvPicPr>
      </xdr:nvPicPr>
      <xdr:blipFill>
        <a:blip r:embed="rId1"/>
        <a:stretch>
          <a:fillRect/>
        </a:stretch>
      </xdr:blipFill>
      <xdr:spPr>
        <a:xfrm>
          <a:off x="190500" y="0"/>
          <a:ext cx="22479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47"/>
  <sheetViews>
    <sheetView tabSelected="1" zoomScalePageLayoutView="0" workbookViewId="0" topLeftCell="A1">
      <selection activeCell="G19" sqref="G19"/>
    </sheetView>
  </sheetViews>
  <sheetFormatPr defaultColWidth="9.140625" defaultRowHeight="12.75"/>
  <cols>
    <col min="1" max="1" width="3.00390625" style="1" bestFit="1" customWidth="1"/>
    <col min="2" max="2" width="21.57421875" style="1" customWidth="1"/>
    <col min="3" max="3" width="19.421875" style="1" customWidth="1"/>
    <col min="4" max="4" width="31.28125" style="1" customWidth="1"/>
    <col min="5" max="5" width="6.57421875" style="1" customWidth="1"/>
    <col min="6" max="6" width="15.421875" style="1" customWidth="1"/>
    <col min="7" max="7" width="13.28125" style="1" customWidth="1"/>
    <col min="8" max="8" width="17.421875" style="1" customWidth="1"/>
    <col min="9" max="9" width="16.57421875" style="1" customWidth="1"/>
    <col min="10" max="10" width="11.8515625" style="1" bestFit="1" customWidth="1"/>
    <col min="11" max="11" width="10.140625" style="1" bestFit="1" customWidth="1"/>
    <col min="12" max="16384" width="9.140625" style="1" customWidth="1"/>
  </cols>
  <sheetData>
    <row r="1" ht="12.75"/>
    <row r="2" ht="60" customHeight="1">
      <c r="D2" s="4" t="s">
        <v>25</v>
      </c>
    </row>
    <row r="3" ht="17.25" customHeight="1" thickBot="1">
      <c r="E3" s="3"/>
    </row>
    <row r="4" spans="2:9" ht="12.75" customHeight="1">
      <c r="B4" s="42" t="s">
        <v>44</v>
      </c>
      <c r="C4" s="43"/>
      <c r="D4" s="43"/>
      <c r="E4" s="43"/>
      <c r="F4" s="43"/>
      <c r="G4" s="43"/>
      <c r="H4" s="43"/>
      <c r="I4" s="44"/>
    </row>
    <row r="5" spans="2:9" ht="16.5" customHeight="1">
      <c r="B5" s="45"/>
      <c r="C5" s="46"/>
      <c r="D5" s="46"/>
      <c r="E5" s="46"/>
      <c r="F5" s="46"/>
      <c r="G5" s="46"/>
      <c r="H5" s="46"/>
      <c r="I5" s="47"/>
    </row>
    <row r="6" spans="1:9" ht="13.5" thickBot="1">
      <c r="A6" s="2"/>
      <c r="B6" s="48"/>
      <c r="C6" s="49"/>
      <c r="D6" s="49"/>
      <c r="E6" s="49"/>
      <c r="F6" s="49"/>
      <c r="G6" s="49"/>
      <c r="H6" s="49"/>
      <c r="I6" s="50"/>
    </row>
    <row r="7" spans="1:9" s="11" customFormat="1" ht="13.5" thickBot="1">
      <c r="A7" s="9"/>
      <c r="B7" s="10"/>
      <c r="C7" s="10"/>
      <c r="D7" s="10"/>
      <c r="E7" s="10"/>
      <c r="F7" s="10"/>
      <c r="G7" s="10"/>
      <c r="H7" s="10"/>
      <c r="I7" s="10"/>
    </row>
    <row r="8" spans="2:9" ht="12.75" customHeight="1">
      <c r="B8" s="51" t="s">
        <v>11</v>
      </c>
      <c r="C8" s="52"/>
      <c r="D8" s="53"/>
      <c r="F8" s="58" t="s">
        <v>43</v>
      </c>
      <c r="G8" s="59"/>
      <c r="H8" s="59"/>
      <c r="I8" s="60"/>
    </row>
    <row r="9" spans="2:9" ht="12.75" customHeight="1">
      <c r="B9" s="13" t="s">
        <v>0</v>
      </c>
      <c r="C9" s="31">
        <v>1000000</v>
      </c>
      <c r="D9" s="14" t="s">
        <v>1</v>
      </c>
      <c r="F9" s="61"/>
      <c r="G9" s="62"/>
      <c r="H9" s="62"/>
      <c r="I9" s="63"/>
    </row>
    <row r="10" spans="2:9" ht="12.75">
      <c r="B10" s="13" t="s">
        <v>2</v>
      </c>
      <c r="C10" s="32">
        <v>10</v>
      </c>
      <c r="D10" s="14" t="s">
        <v>3</v>
      </c>
      <c r="F10" s="61"/>
      <c r="G10" s="62"/>
      <c r="H10" s="62"/>
      <c r="I10" s="63"/>
    </row>
    <row r="11" spans="2:9" ht="12.75">
      <c r="B11" s="13" t="s">
        <v>26</v>
      </c>
      <c r="C11" s="33">
        <v>0.1</v>
      </c>
      <c r="D11" s="14" t="s">
        <v>12</v>
      </c>
      <c r="F11" s="61"/>
      <c r="G11" s="62"/>
      <c r="H11" s="62"/>
      <c r="I11" s="63"/>
    </row>
    <row r="12" spans="2:9" ht="12.75">
      <c r="B12" s="15" t="s">
        <v>14</v>
      </c>
      <c r="C12" s="33">
        <v>0.15</v>
      </c>
      <c r="D12" s="14" t="s">
        <v>12</v>
      </c>
      <c r="F12" s="61"/>
      <c r="G12" s="62"/>
      <c r="H12" s="62"/>
      <c r="I12" s="63"/>
    </row>
    <row r="13" spans="2:9" ht="13.5" thickBot="1">
      <c r="B13" s="16" t="s">
        <v>15</v>
      </c>
      <c r="C13" s="34">
        <v>0.12</v>
      </c>
      <c r="D13" s="17" t="s">
        <v>12</v>
      </c>
      <c r="F13" s="61"/>
      <c r="G13" s="62"/>
      <c r="H13" s="62"/>
      <c r="I13" s="63"/>
    </row>
    <row r="14" spans="6:9" ht="13.5" thickBot="1">
      <c r="F14" s="61"/>
      <c r="G14" s="62"/>
      <c r="H14" s="62"/>
      <c r="I14" s="63"/>
    </row>
    <row r="15" spans="2:9" ht="12.75">
      <c r="B15" s="51" t="s">
        <v>4</v>
      </c>
      <c r="C15" s="52"/>
      <c r="D15" s="53"/>
      <c r="F15" s="64"/>
      <c r="G15" s="65"/>
      <c r="H15" s="65"/>
      <c r="I15" s="66"/>
    </row>
    <row r="16" spans="2:4" ht="13.5" thickBot="1">
      <c r="B16" s="13" t="s">
        <v>36</v>
      </c>
      <c r="C16" s="12">
        <v>1.6</v>
      </c>
      <c r="D16" s="14" t="s">
        <v>5</v>
      </c>
    </row>
    <row r="17" spans="2:9" ht="12.75">
      <c r="B17" s="13"/>
      <c r="C17" s="33">
        <v>0.1</v>
      </c>
      <c r="D17" s="14" t="s">
        <v>6</v>
      </c>
      <c r="F17" s="51" t="s">
        <v>19</v>
      </c>
      <c r="G17" s="52"/>
      <c r="H17" s="52"/>
      <c r="I17" s="53"/>
    </row>
    <row r="18" spans="2:9" ht="12.75">
      <c r="B18" s="18"/>
      <c r="C18" s="19"/>
      <c r="D18" s="20"/>
      <c r="F18" s="22" t="s">
        <v>20</v>
      </c>
      <c r="G18" s="40">
        <f>_XLL.VOSESIMMIN(D36)</f>
        <v>1172027.4612699973</v>
      </c>
      <c r="H18" s="54" t="s">
        <v>39</v>
      </c>
      <c r="I18" s="55"/>
    </row>
    <row r="19" spans="2:9" ht="12.75">
      <c r="B19" s="13" t="s">
        <v>37</v>
      </c>
      <c r="C19" s="12">
        <v>0.1</v>
      </c>
      <c r="D19" s="14" t="s">
        <v>7</v>
      </c>
      <c r="F19" s="22" t="s">
        <v>21</v>
      </c>
      <c r="G19" s="73">
        <f>_XLL.VOSESIMPERCENTILE(D36,0.99)-G18</f>
        <v>4433180.808369035</v>
      </c>
      <c r="H19" s="56"/>
      <c r="I19" s="57"/>
    </row>
    <row r="20" spans="2:9" ht="12.75">
      <c r="B20" s="13"/>
      <c r="C20" s="12">
        <v>1000</v>
      </c>
      <c r="D20" s="14" t="s">
        <v>8</v>
      </c>
      <c r="F20" s="22" t="s">
        <v>22</v>
      </c>
      <c r="G20" s="7">
        <v>1000000</v>
      </c>
      <c r="H20" s="24" t="s">
        <v>41</v>
      </c>
      <c r="I20" s="23"/>
    </row>
    <row r="21" spans="2:9" ht="13.5" thickBot="1">
      <c r="B21" s="13"/>
      <c r="C21" s="12">
        <v>10000</v>
      </c>
      <c r="D21" s="14" t="s">
        <v>9</v>
      </c>
      <c r="F21" s="25" t="s">
        <v>23</v>
      </c>
      <c r="G21" s="26">
        <f>SUM(G18:G20)</f>
        <v>6605208.269639032</v>
      </c>
      <c r="H21" s="27"/>
      <c r="I21" s="28"/>
    </row>
    <row r="22" spans="2:6" ht="12.75">
      <c r="B22" s="13"/>
      <c r="C22" s="12">
        <v>10000000</v>
      </c>
      <c r="D22" s="14" t="s">
        <v>10</v>
      </c>
      <c r="F22" s="39" t="s">
        <v>40</v>
      </c>
    </row>
    <row r="23" ht="13.5" thickBot="1"/>
    <row r="24" spans="2:4" ht="12.75">
      <c r="B24" s="51" t="s">
        <v>13</v>
      </c>
      <c r="C24" s="52"/>
      <c r="D24" s="53"/>
    </row>
    <row r="25" spans="2:4" ht="12.75">
      <c r="B25" s="13" t="s">
        <v>38</v>
      </c>
      <c r="C25" s="35">
        <f>sales*sales_price*_XLL.VOSEPERT(Min_WC,ML_WC,Max_WC)</f>
        <v>1330133.8089404067</v>
      </c>
      <c r="D25" s="14"/>
    </row>
    <row r="26" spans="2:4" ht="12.75">
      <c r="B26" s="13" t="s">
        <v>16</v>
      </c>
      <c r="C26" s="36">
        <f>C25*EXP(_XLL.VOSENORMAL(LN(XChange_Rate)+(0-XChange_Rate_Vol^2/2),XChange_Rate_Vol))</f>
        <v>2228354.3676839946</v>
      </c>
      <c r="D26" s="14"/>
    </row>
    <row r="27" spans="2:4" ht="12.75">
      <c r="B27" s="18"/>
      <c r="C27" s="19"/>
      <c r="D27" s="20"/>
    </row>
    <row r="28" spans="2:4" ht="12.75">
      <c r="B28" s="13" t="s">
        <v>37</v>
      </c>
      <c r="C28" s="29">
        <f>_XLL.VOSEPOISSON(Rate)</f>
        <v>1</v>
      </c>
      <c r="D28" s="14" t="s">
        <v>17</v>
      </c>
    </row>
    <row r="29" spans="2:4" ht="12.75">
      <c r="B29" s="13">
        <v>1</v>
      </c>
      <c r="C29" s="41">
        <f>IF($C$28&gt;=B29,_XLL.VOSEPERT(Min_Size,ML_Size,Max_Size),0)</f>
        <v>544706.7846305369</v>
      </c>
      <c r="D29" s="14"/>
    </row>
    <row r="30" spans="2:4" ht="12.75">
      <c r="B30" s="13">
        <v>2</v>
      </c>
      <c r="C30" s="37">
        <f>IF($C$28&gt;=B30,_XLL.VOSEPERT(Min_Size,ML_Size,Max_Size),0)</f>
        <v>0</v>
      </c>
      <c r="D30" s="14"/>
    </row>
    <row r="31" spans="2:4" ht="12.75">
      <c r="B31" s="13">
        <v>3</v>
      </c>
      <c r="C31" s="37">
        <f>IF($C$28&gt;=B31,_XLL.VOSEPERT(Min_Size,ML_Size,Max_Size),0)</f>
        <v>0</v>
      </c>
      <c r="D31" s="14"/>
    </row>
    <row r="32" spans="2:4" ht="12.75">
      <c r="B32" s="18"/>
      <c r="C32" s="38"/>
      <c r="D32" s="20"/>
    </row>
    <row r="33" spans="2:4" ht="12.75">
      <c r="B33" s="13" t="s">
        <v>31</v>
      </c>
      <c r="C33" s="37">
        <v>0</v>
      </c>
      <c r="D33" s="14" t="s">
        <v>32</v>
      </c>
    </row>
    <row r="34" spans="2:4" ht="12.75">
      <c r="B34" s="13" t="s">
        <v>18</v>
      </c>
      <c r="C34" s="37">
        <f>SUM(C29:C33)</f>
        <v>544706.7846305369</v>
      </c>
      <c r="D34" s="14"/>
    </row>
    <row r="35" ht="13.5" thickBot="1">
      <c r="D35" s="5"/>
    </row>
    <row r="36" spans="2:4" ht="13.5" thickBot="1">
      <c r="B36" s="6" t="s">
        <v>45</v>
      </c>
      <c r="C36" s="6"/>
      <c r="D36" s="21">
        <f>_XLL.VOSEOUTPUT("Capital required")+C26+C34</f>
        <v>2773061.1523145316</v>
      </c>
    </row>
    <row r="45" ht="12.75">
      <c r="D45" s="7"/>
    </row>
    <row r="47" ht="12.75">
      <c r="D47" s="8"/>
    </row>
  </sheetData>
  <sheetProtection/>
  <mergeCells count="7">
    <mergeCell ref="B4:I6"/>
    <mergeCell ref="B8:D8"/>
    <mergeCell ref="B15:D15"/>
    <mergeCell ref="B24:D24"/>
    <mergeCell ref="F17:I17"/>
    <mergeCell ref="H18:I19"/>
    <mergeCell ref="F8:I15"/>
  </mergeCells>
  <printOptions/>
  <pageMargins left="0.75" right="0.75" top="1" bottom="1" header="0.5" footer="0.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2:I46"/>
  <sheetViews>
    <sheetView zoomScalePageLayoutView="0" workbookViewId="0" topLeftCell="B1">
      <selection activeCell="G9" sqref="G9"/>
    </sheetView>
  </sheetViews>
  <sheetFormatPr defaultColWidth="9.140625" defaultRowHeight="12.75"/>
  <cols>
    <col min="1" max="1" width="3.00390625" style="1" bestFit="1" customWidth="1"/>
    <col min="2" max="2" width="20.140625" style="1" customWidth="1"/>
    <col min="3" max="3" width="13.140625" style="1" customWidth="1"/>
    <col min="4" max="4" width="33.00390625" style="1" customWidth="1"/>
    <col min="5" max="5" width="5.140625" style="1" customWidth="1"/>
    <col min="6" max="6" width="19.421875" style="1" bestFit="1" customWidth="1"/>
    <col min="7" max="7" width="13.421875" style="1" bestFit="1" customWidth="1"/>
    <col min="8" max="8" width="34.28125" style="1" customWidth="1"/>
    <col min="9" max="9" width="15.57421875" style="1" customWidth="1"/>
    <col min="10" max="10" width="11.8515625" style="1" bestFit="1" customWidth="1"/>
    <col min="11" max="11" width="10.140625" style="1" bestFit="1" customWidth="1"/>
    <col min="12" max="16384" width="9.140625" style="1" customWidth="1"/>
  </cols>
  <sheetData>
    <row r="1" ht="12.75"/>
    <row r="2" ht="17.25" customHeight="1">
      <c r="D2" s="4" t="s">
        <v>33</v>
      </c>
    </row>
    <row r="3" ht="17.25" customHeight="1" thickBot="1">
      <c r="E3" s="3"/>
    </row>
    <row r="4" spans="2:8" ht="12.75" customHeight="1">
      <c r="B4" s="67" t="s">
        <v>34</v>
      </c>
      <c r="C4" s="68"/>
      <c r="D4" s="68"/>
      <c r="E4" s="68"/>
      <c r="F4" s="68"/>
      <c r="G4" s="68"/>
      <c r="H4" s="69"/>
    </row>
    <row r="5" spans="2:8" ht="12.75" customHeight="1" thickBot="1">
      <c r="B5" s="70"/>
      <c r="C5" s="71"/>
      <c r="D5" s="71"/>
      <c r="E5" s="71"/>
      <c r="F5" s="71"/>
      <c r="G5" s="71"/>
      <c r="H5" s="72"/>
    </row>
    <row r="6" spans="1:9" s="11" customFormat="1" ht="13.5" thickBot="1">
      <c r="A6" s="9"/>
      <c r="B6" s="10"/>
      <c r="C6" s="10"/>
      <c r="D6" s="10"/>
      <c r="E6" s="10"/>
      <c r="F6" s="10"/>
      <c r="G6" s="10"/>
      <c r="H6" s="10"/>
      <c r="I6" s="10"/>
    </row>
    <row r="7" spans="2:8" ht="12.75">
      <c r="B7" s="51" t="s">
        <v>11</v>
      </c>
      <c r="C7" s="52"/>
      <c r="D7" s="53"/>
      <c r="F7" s="51" t="s">
        <v>19</v>
      </c>
      <c r="G7" s="52"/>
      <c r="H7" s="53"/>
    </row>
    <row r="8" spans="2:8" ht="12.75">
      <c r="B8" s="13" t="s">
        <v>0</v>
      </c>
      <c r="C8" s="31">
        <v>1000000</v>
      </c>
      <c r="D8" s="14" t="s">
        <v>1</v>
      </c>
      <c r="F8" s="22" t="s">
        <v>28</v>
      </c>
      <c r="G8" s="40">
        <f>_XLL.VOSESIMMIN(D35)</f>
        <v>1794305.5788133435</v>
      </c>
      <c r="H8" s="23"/>
    </row>
    <row r="9" spans="2:8" ht="12.75">
      <c r="B9" s="13" t="s">
        <v>2</v>
      </c>
      <c r="C9" s="32">
        <v>10</v>
      </c>
      <c r="D9" s="14" t="s">
        <v>3</v>
      </c>
      <c r="F9" s="22" t="s">
        <v>29</v>
      </c>
      <c r="G9" s="73">
        <f>_XLL.VOSESIMPERCENTILE(D35,0.99)-G8</f>
        <v>667924.9067420384</v>
      </c>
      <c r="H9" s="23"/>
    </row>
    <row r="10" spans="2:8" ht="12.75">
      <c r="B10" s="13" t="s">
        <v>26</v>
      </c>
      <c r="C10" s="33">
        <v>0.1</v>
      </c>
      <c r="D10" s="14" t="s">
        <v>12</v>
      </c>
      <c r="F10" s="22" t="s">
        <v>35</v>
      </c>
      <c r="G10" s="7">
        <v>100000</v>
      </c>
      <c r="H10" s="30" t="s">
        <v>41</v>
      </c>
    </row>
    <row r="11" spans="2:8" ht="13.5" thickBot="1">
      <c r="B11" s="15" t="s">
        <v>14</v>
      </c>
      <c r="C11" s="33">
        <v>0.15</v>
      </c>
      <c r="D11" s="14" t="s">
        <v>12</v>
      </c>
      <c r="F11" s="25" t="s">
        <v>23</v>
      </c>
      <c r="G11" s="26">
        <f>SUM(G8:G10)</f>
        <v>2562230.485555382</v>
      </c>
      <c r="H11" s="28"/>
    </row>
    <row r="12" spans="2:4" ht="13.5" thickBot="1">
      <c r="B12" s="16" t="s">
        <v>15</v>
      </c>
      <c r="C12" s="34">
        <v>0.12</v>
      </c>
      <c r="D12" s="17" t="s">
        <v>12</v>
      </c>
    </row>
    <row r="13" ht="13.5" thickBot="1">
      <c r="F13" s="39" t="s">
        <v>42</v>
      </c>
    </row>
    <row r="14" spans="2:4" ht="12.75">
      <c r="B14" s="51" t="s">
        <v>4</v>
      </c>
      <c r="C14" s="52"/>
      <c r="D14" s="53"/>
    </row>
    <row r="15" spans="2:4" ht="12.75">
      <c r="B15" s="13" t="s">
        <v>36</v>
      </c>
      <c r="C15" s="12">
        <v>1.6</v>
      </c>
      <c r="D15" s="14" t="s">
        <v>5</v>
      </c>
    </row>
    <row r="16" spans="2:4" ht="12.75">
      <c r="B16" s="13"/>
      <c r="C16" s="33">
        <v>0.1</v>
      </c>
      <c r="D16" s="14" t="s">
        <v>6</v>
      </c>
    </row>
    <row r="17" spans="2:4" ht="12.75">
      <c r="B17" s="18"/>
      <c r="C17" s="19"/>
      <c r="D17" s="20"/>
    </row>
    <row r="18" spans="2:4" ht="12.75">
      <c r="B18" s="13" t="s">
        <v>37</v>
      </c>
      <c r="C18" s="12">
        <v>0.1</v>
      </c>
      <c r="D18" s="14" t="s">
        <v>7</v>
      </c>
    </row>
    <row r="19" spans="2:4" ht="12.75">
      <c r="B19" s="13"/>
      <c r="C19" s="12">
        <v>1000</v>
      </c>
      <c r="D19" s="14" t="s">
        <v>8</v>
      </c>
    </row>
    <row r="20" spans="2:4" ht="12.75">
      <c r="B20" s="13"/>
      <c r="C20" s="12">
        <v>10000</v>
      </c>
      <c r="D20" s="14" t="s">
        <v>9</v>
      </c>
    </row>
    <row r="21" spans="2:4" ht="12.75">
      <c r="B21" s="13"/>
      <c r="C21" s="12">
        <v>10000000</v>
      </c>
      <c r="D21" s="14" t="s">
        <v>10</v>
      </c>
    </row>
    <row r="22" ht="13.5" thickBot="1"/>
    <row r="23" spans="2:4" ht="12.75">
      <c r="B23" s="51" t="s">
        <v>13</v>
      </c>
      <c r="C23" s="52"/>
      <c r="D23" s="53"/>
    </row>
    <row r="24" spans="2:4" ht="12.75">
      <c r="B24" s="13" t="s">
        <v>38</v>
      </c>
      <c r="C24" s="35">
        <f>sales*sales_price*_XLL.VOSEPERT(Min_WC,ML_WC,Max_WC)</f>
        <v>1197513.5090373964</v>
      </c>
      <c r="D24" s="14"/>
    </row>
    <row r="25" spans="2:4" ht="12.75">
      <c r="B25" s="13" t="s">
        <v>16</v>
      </c>
      <c r="C25" s="36">
        <f>C24*XChange_Rate</f>
        <v>1916021.6144598343</v>
      </c>
      <c r="D25" s="14" t="s">
        <v>27</v>
      </c>
    </row>
    <row r="26" spans="2:4" ht="12.75">
      <c r="B26" s="18"/>
      <c r="C26" s="19"/>
      <c r="D26" s="20"/>
    </row>
    <row r="27" spans="2:4" ht="12.75">
      <c r="B27" s="13" t="s">
        <v>37</v>
      </c>
      <c r="C27" s="29">
        <v>0</v>
      </c>
      <c r="D27" s="14" t="s">
        <v>30</v>
      </c>
    </row>
    <row r="28" spans="2:4" ht="12.75">
      <c r="B28" s="13">
        <v>1</v>
      </c>
      <c r="C28" s="37">
        <f>IF($C$27&gt;=B28,RiskPert(Min_Size,ML_Size,Max_Size),0)</f>
        <v>0</v>
      </c>
      <c r="D28" s="14"/>
    </row>
    <row r="29" spans="2:4" ht="12.75">
      <c r="B29" s="13">
        <v>2</v>
      </c>
      <c r="C29" s="37">
        <f>IF($C$27&gt;=B29,RiskPert(Min_Size,ML_Size,Max_Size),0)</f>
        <v>0</v>
      </c>
      <c r="D29" s="14"/>
    </row>
    <row r="30" spans="2:4" ht="12.75">
      <c r="B30" s="13">
        <v>3</v>
      </c>
      <c r="C30" s="37">
        <f>IF($C$27&gt;=B30,RiskPert(Min_Size,ML_Size,Max_Size),0)</f>
        <v>0</v>
      </c>
      <c r="D30" s="14"/>
    </row>
    <row r="31" spans="2:4" ht="12.75">
      <c r="B31" s="18"/>
      <c r="C31" s="38"/>
      <c r="D31" s="20"/>
    </row>
    <row r="32" spans="2:4" ht="12.75">
      <c r="B32" s="13" t="s">
        <v>31</v>
      </c>
      <c r="C32" s="37">
        <f>Rate*((Min_Size+4*ML_Size+Max_Size)/6)*1.1</f>
        <v>184085.00000000003</v>
      </c>
      <c r="D32" s="14"/>
    </row>
    <row r="33" spans="2:4" ht="12.75">
      <c r="B33" s="13" t="s">
        <v>18</v>
      </c>
      <c r="C33" s="37">
        <f>SUM(C28:C32)</f>
        <v>184085.00000000003</v>
      </c>
      <c r="D33" s="14"/>
    </row>
    <row r="34" ht="13.5" thickBot="1">
      <c r="D34" s="5"/>
    </row>
    <row r="35" spans="2:4" ht="13.5" thickBot="1">
      <c r="B35" s="6" t="s">
        <v>24</v>
      </c>
      <c r="C35" s="6"/>
      <c r="D35" s="21">
        <f>_XLL.VOSEOUTPUT("Firm's required capital New")+C25+C33</f>
        <v>2100106.6144598345</v>
      </c>
    </row>
    <row r="44" ht="12.75">
      <c r="D44" s="7"/>
    </row>
    <row r="46" ht="12.75">
      <c r="D46" s="8"/>
    </row>
  </sheetData>
  <sheetProtection/>
  <mergeCells count="5">
    <mergeCell ref="B4:H5"/>
    <mergeCell ref="B7:D7"/>
    <mergeCell ref="B14:D14"/>
    <mergeCell ref="B23:D23"/>
    <mergeCell ref="F7:H7"/>
  </mergeCells>
  <printOptions/>
  <pageMargins left="0.75" right="0.75" top="1" bottom="1" header="0.5" footer="0.5"/>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Vose Software</dc:creator>
  <cp:keywords/>
  <dc:description/>
  <cp:lastModifiedBy>Timour</cp:lastModifiedBy>
  <dcterms:created xsi:type="dcterms:W3CDTF">2003-03-28T17:02:24Z</dcterms:created>
  <dcterms:modified xsi:type="dcterms:W3CDTF">2010-01-27T12:25:56Z</dcterms:modified>
  <cp:category/>
  <cp:version/>
  <cp:contentType/>
  <cp:contentStatus/>
</cp:coreProperties>
</file>